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60" windowWidth="20730" windowHeight="11700" tabRatio="355" firstSheet="1" activeTab="3"/>
  </bookViews>
  <sheets>
    <sheet name="Списки" sheetId="1" state="hidden" r:id="rId1"/>
    <sheet name="Приложение 1" sheetId="4" r:id="rId2"/>
    <sheet name="приложение 2" sheetId="5" r:id="rId3"/>
    <sheet name="приложение 3" sheetId="6" r:id="rId4"/>
  </sheets>
  <externalReferences>
    <externalReference r:id="rId5"/>
  </externalReferences>
  <definedNames>
    <definedName name="_xlnm._FilterDatabase" localSheetId="1" hidden="1">'Приложение 1'!$A$11:$Z$18</definedName>
    <definedName name="_xlnm._FilterDatabase" localSheetId="2" hidden="1">'приложение 2'!$A$8:$Y$8</definedName>
    <definedName name="_xlnm._FilterDatabase" localSheetId="3" hidden="1">'приложение 3'!$A$8:$AL$40</definedName>
    <definedName name="Z_4A8DFC92_9EFC_4DFF_A295_D9436CC66CD9_.wvu.Cols" localSheetId="1" hidden="1">'Приложение 1'!$T:$U</definedName>
    <definedName name="Z_81CA61EB_8C68_4259_A50A_8C06B9A2A8F3_.wvu.Cols" localSheetId="1" hidden="1">'Приложение 1'!$T:$U</definedName>
    <definedName name="Z_C7B8E901_A074_42B4_AEE1_26FFFE50BAA0_.wvu.Cols" localSheetId="1" hidden="1">'Приложение 1'!$T:$U</definedName>
    <definedName name="Варнавино">[1]Лист2!$B$1:$B$97</definedName>
    <definedName name="Павлово">#REF!</definedName>
    <definedName name="ПСД">#REF!</definedName>
    <definedName name="статус_ПСД">#REF!</definedName>
    <definedName name="статус_ПСД_расширенный">#REF!</definedName>
    <definedName name="статус_ПСД1">#REF!</definedName>
    <definedName name="статус_СМР">#REF!</definedName>
  </definedNames>
  <calcPr calcId="145621"/>
  <customWorkbookViews>
    <customWorkbookView name="Евлампьева Анна - Личное представление" guid="{8C3E5F66-F0DB-4D08-9F5B-67B0FB96FCEA}" mergeInterval="0" personalView="1" maximized="1" xWindow="-8" yWindow="-8" windowWidth="1936" windowHeight="1056" tabRatio="601" activeSheetId="3"/>
    <customWorkbookView name="Евгения Царюк - Личное представление" guid="{FE61658D-65D5-447C-B491-5781ABFAA44F}" mergeInterval="0" personalView="1" maximized="1" xWindow="-8" yWindow="-8" windowWidth="1936" windowHeight="1056" tabRatio="601" activeSheetId="3"/>
    <customWorkbookView name="Булатова Тамара - Личное представление" guid="{A4FEEC3A-2C82-4AFF-961D-BAEF15C4BBB4}" mergeInterval="0" personalView="1" maximized="1" xWindow="-8" yWindow="-8" windowWidth="1936" windowHeight="1056" tabRatio="601" activeSheetId="3"/>
    <customWorkbookView name="Сниткина Ирина - Личное представление" guid="{0ADED600-48BA-448F-BC0D-DF149B44094B}" mergeInterval="0" personalView="1" maximized="1" xWindow="-8" yWindow="-8" windowWidth="1936" windowHeight="1056" tabRatio="601" activeSheetId="3"/>
    <customWorkbookView name="Шуранов Алексей - Личное представление" guid="{6C57329B-EEB1-4B89-8032-30856DCF62C3}" mergeInterval="0" personalView="1" maximized="1" xWindow="-8" yWindow="-8" windowWidth="1936" windowHeight="1056" tabRatio="661" activeSheetId="3" showComments="commIndAndComment"/>
    <customWorkbookView name="Марьев Вячеслав - Личное представление" guid="{310D114C-9B96-46A2-97AF-C1B2048863E3}" mergeInterval="0" personalView="1" maximized="1" xWindow="-8" yWindow="-8" windowWidth="1936" windowHeight="1056" tabRatio="601" activeSheetId="3"/>
    <customWorkbookView name="Масляев Сергей - Личное представление" guid="{ED5401DD-A801-4841-833C-5999C3E198AF}" mergeInterval="0" personalView="1" minimized="1" windowWidth="0" windowHeight="0" tabRatio="591" activeSheetId="1"/>
    <customWorkbookView name="user - Личное представление" guid="{CF53EA64-854B-4BE7-BBAB-D0B9AA80CFC3}" mergeInterval="0" personalView="1" maximized="1" xWindow="-11" yWindow="-11" windowWidth="1942" windowHeight="1042" tabRatio="601" activeSheetId="1"/>
    <customWorkbookView name="Городецкая Екатерина - Личное представление" guid="{EF2A14CA-2765-4FA1-887B-6C5D290F6F15}" mergeInterval="0" personalView="1" maximized="1" xWindow="-8" yWindow="-8" windowWidth="1936" windowHeight="1056" tabRatio="601" activeSheetId="1"/>
    <customWorkbookView name="Шарапаев Илья - Личное представление" guid="{718BFB9D-8369-45A6-B0F2-D82141F3B9A6}" mergeInterval="0" personalView="1" maximized="1" xWindow="-8" yWindow="-8" windowWidth="1936" windowHeight="1056" tabRatio="601" activeSheetId="1"/>
    <customWorkbookView name="Мосоян Мовсес - Личное представление" guid="{3AAAC082-1503-46C1-9EE7-EB075EE7CE4C}" mergeInterval="0" personalView="1" maximized="1" xWindow="-8" yWindow="-8" windowWidth="1936" windowHeight="1056" tabRatio="661" activeSheetId="1"/>
    <customWorkbookView name="Дряхлова Ирина - Личное представление" guid="{94DB0EEE-5F6E-4AEE-983B-52DDE91C29D7}" mergeInterval="0" personalView="1" maximized="1" xWindow="-8" yWindow="-8" windowWidth="1936" windowHeight="1056" tabRatio="601" activeSheetId="1"/>
    <customWorkbookView name="Кочешкова Наталья - Личное представление" guid="{9FFA767C-1849-45BF-B5DB-765563487EBD}" mergeInterval="0" personalView="1" maximized="1" xWindow="-8" yWindow="-8" windowWidth="1936" windowHeight="1056" tabRatio="601" activeSheetId="1"/>
    <customWorkbookView name="Смирнов Николай - Личное представление" guid="{70710CB8-FDA9-4601-B6F4-C2861E91EC90}" mergeInterval="0" personalView="1" maximized="1" xWindow="-8" yWindow="-8" windowWidth="1936" windowHeight="1056" tabRatio="601" activeSheetId="1"/>
    <customWorkbookView name="Виталий Сорин - Личное представление" guid="{2CFD9FAB-7282-4EA2-8380-DBF511C95158}" mergeInterval="0" personalView="1" minimized="1" windowWidth="0" windowHeight="0" tabRatio="601" activeSheetId="1"/>
    <customWorkbookView name="Смирнов Н - Личное представление" guid="{20C66D8E-9A1C-4CE1-9BEA-773BD5221219}" mergeInterval="0" personalView="1" maximized="1" xWindow="-8" yWindow="-8" windowWidth="1936" windowHeight="1056" tabRatio="704" activeSheetId="1"/>
    <customWorkbookView name="Марков Алексей - Личное представление" guid="{ED17C0AA-DBE9-454C-8886-9979CB52E616}" mergeInterval="0" personalView="1" maximized="1" xWindow="-8" yWindow="-8" windowWidth="1936" windowHeight="1056" tabRatio="601" activeSheetId="1"/>
    <customWorkbookView name="Paxter - Личное представление" guid="{E30C409D-2CF8-4CDF-8824-171AF31DE24B}" mergeInterval="0" personalView="1" maximized="1" xWindow="1912" yWindow="-8" windowWidth="1936" windowHeight="1096" tabRatio="601" activeSheetId="1"/>
    <customWorkbookView name="Рыжухин Дмитрий - Личное представление" guid="{7E7CC496-C32D-4B2F-BB6E-E57847EC03F6}" mergeInterval="0" personalView="1" maximized="1" xWindow="-8" yWindow="-8" windowWidth="1936" windowHeight="1056" tabRatio="601" activeSheetId="1"/>
    <customWorkbookView name="Плетнев Сергей - Личное представление" guid="{8E88946D-3FD3-42F0-BC6E-D9F554F619CE}" mergeInterval="0" personalView="1" maximized="1" xWindow="-8" yWindow="-8" windowWidth="1936" windowHeight="1056" tabRatio="601" activeSheetId="1"/>
    <customWorkbookView name="Лысцова Екатерина - Личное представление" guid="{CC1343D8-B7B5-42BC-8450-70FC4959210F}" mergeInterval="0" personalView="1" maximized="1" xWindow="-8" yWindow="-8" windowWidth="1936" windowHeight="1056" tabRatio="601" activeSheetId="1"/>
    <customWorkbookView name="Болдырева Ольга - Личное представление" guid="{45C22B8B-75C5-44A3-AA11-840E53F3452E}" mergeInterval="0" personalView="1" minimized="1" windowWidth="0" windowHeight="0" tabRatio="601" activeSheetId="1"/>
    <customWorkbookView name="Кузьмина Екатерина - Личное представление" guid="{1C88DC02-DB31-43B6-8AE0-A651E15B595B}" mergeInterval="0" personalView="1" maximized="1" xWindow="-8" yWindow="-8" windowWidth="1936" windowHeight="1056" tabRatio="601" activeSheetId="1"/>
    <customWorkbookView name="Кораблёва Ольга - Личное представление" guid="{4EAE0309-0ED5-4C5D-A178-243EE8E05C90}" mergeInterval="0" personalView="1" maximized="1" xWindow="-8" yWindow="-8" windowWidth="1936" windowHeight="1056" tabRatio="601" activeSheetId="1"/>
    <customWorkbookView name="Перминов Александр - Личное представление" guid="{38FE04A8-138B-4161-85DA-D84FD92D53F8}" mergeInterval="0" personalView="1" maximized="1" xWindow="-8" yWindow="-8" windowWidth="1936" windowHeight="1056" tabRatio="601" activeSheetId="1"/>
    <customWorkbookView name="Волохова Наталья - Личное представление" guid="{710A3C1E-D745-4C6F-9F9D-7433B7F76B96}" mergeInterval="0" personalView="1" maximized="1" xWindow="-8" yWindow="-8" windowWidth="1936" windowHeight="1056" tabRatio="601" activeSheetId="1"/>
    <customWorkbookView name="Калякина Ольга - Личное представление" guid="{AAF4CDC7-282F-43D3-9CD6-4FCC4B3DA9A2}" mergeInterval="0" personalView="1" maximized="1" xWindow="-8" yWindow="-8" windowWidth="1936" windowHeight="1056" tabRatio="601" activeSheetId="1"/>
    <customWorkbookView name="Линькова Анна - Личное представление" guid="{C4E8D024-4D0A-4C0E-83C8-78834DC53C76}" mergeInterval="0" personalView="1" maximized="1" xWindow="-8" yWindow="-8" windowWidth="1936" windowHeight="1056" tabRatio="601" activeSheetId="1"/>
    <customWorkbookView name="Борейкина Людмила - Личное представление" guid="{44FE9C55-EEF1-416F-BAE5-29A4CEEF5487}" mergeInterval="0" personalView="1" maximized="1" xWindow="-9" yWindow="-9" windowWidth="1938" windowHeight="1050" tabRatio="601" activeSheetId="1"/>
    <customWorkbookView name="Мунаев Владимир - Личное представление" guid="{29E08D83-03A1-41F2-A6E2-3DB0A8BFD1B8}" mergeInterval="0" personalView="1" yWindow="40" windowWidth="1920" windowHeight="1040" tabRatio="601" activeSheetId="1"/>
    <customWorkbookView name="Дыдыкин Александр - Личное представление" guid="{85D92B84-5C05-43D0-AF4E-6E31B3C8BB80}" mergeInterval="0" personalView="1" maximized="1" xWindow="-8" yWindow="-8" windowWidth="1936" windowHeight="1056" tabRatio="601" activeSheetId="1"/>
    <customWorkbookView name="Маврина Татьяна - Личное представление" guid="{88AB0709-06E2-413F-9648-4364E181F267}" mergeInterval="0" personalView="1" maximized="1" xWindow="-8" yWindow="-8" windowWidth="1936" windowHeight="1056" tabRatio="601" activeSheetId="1"/>
    <customWorkbookView name="Ирина Изюмова - Личное представление" guid="{EC865487-8481-4DA6-B636-44D0AC6E1671}" mergeInterval="0" personalView="1" maximized="1" xWindow="-8" yWindow="-8" windowWidth="1936" windowHeight="1056" tabRatio="601" activeSheetId="1"/>
    <customWorkbookView name="Захаров Андрей - Личное представление" guid="{38741EAC-3B9A-4594-9B0B-190E08C4352A}" mergeInterval="0" personalView="1" yWindow="25" windowWidth="1920" windowHeight="1040" tabRatio="661" activeSheetId="1"/>
    <customWorkbookView name="Шарапаева Александра - Личное представление" guid="{5DBA56DF-0A56-4F1E-ACC7-CAB26475029C}" mergeInterval="0" personalView="1" maximized="1" xWindow="-8" yWindow="-8" windowWidth="1936" windowHeight="1056" tabRatio="601" activeSheetId="1"/>
    <customWorkbookView name="Денисов Владимир - Личное представление" guid="{6ACB2AD8-0D9A-4036-9C6F-8D44F4EA911E}" mergeInterval="0" personalView="1" maximized="1" xWindow="-9" yWindow="-9" windowWidth="1938" windowHeight="1098" tabRatio="703" activeSheetId="1"/>
    <customWorkbookView name="Голубев Владимир - Личное представление" guid="{A4C904D7-1864-4150-8FCF-14DF60A56588}" mergeInterval="0" personalView="1" maximized="1" xWindow="-8" yWindow="-8" windowWidth="1936" windowHeight="1056" tabRatio="661" activeSheetId="3"/>
    <customWorkbookView name="Вайкин Александр - Личное представление" guid="{6D00A279-5D87-4403-982D-F5240EA8E4D6}" mergeInterval="0" personalView="1" minimized="1" windowWidth="0" windowHeight="0" tabRatio="601" activeSheetId="3"/>
    <customWorkbookView name="Козлов Александр - Личное представление" guid="{06815801-3C0A-44F7-8BDB-CC16BDE7E351}" mergeInterval="0" personalView="1" windowWidth="1917" windowHeight="1040" tabRatio="601" activeSheetId="3"/>
    <customWorkbookView name="Галимзянова Таисия - Личное представление" guid="{93B26B7F-86C6-4D5B-8B6A-5548D943C937}" mergeInterval="0" personalView="1" maximized="1" xWindow="-8" yWindow="-8" windowWidth="1936" windowHeight="1056" tabRatio="558" activeSheetId="3"/>
    <customWorkbookView name="Логинова Елизавета - Личное представление" guid="{11106EF7-25BE-42E7-A66A-736DA1878041}" mergeInterval="0" personalView="1" maximized="1" xWindow="-8" yWindow="-8" windowWidth="2576" windowHeight="1416" tabRatio="601" activeSheetId="3"/>
    <customWorkbookView name="Маркелов Артем - Личное представление" guid="{11B81A0F-D958-4B4D-A010-2D4765524C62}" mergeInterval="0" personalView="1" maximized="1" xWindow="-8" yWindow="-8" windowWidth="1936" windowHeight="1056" tabRatio="558" activeSheetId="5"/>
    <customWorkbookView name="Кузьмина Ек - Личное представление" guid="{81CA61EB-8C68-4259-A50A-8C06B9A2A8F3}" mergeInterval="0" personalView="1" maximized="1" xWindow="-8" yWindow="-8" windowWidth="1936" windowHeight="1056" tabRatio="558" activeSheetId="2"/>
    <customWorkbookView name="FNN - Личное представление" guid="{C7B8E901-A074-42B4-AEE1-26FFFE50BAA0}" mergeInterval="0" personalView="1" maximized="1" windowWidth="1362" windowHeight="553" tabRatio="558" activeSheetId="2"/>
    <customWorkbookView name="Крупнова Марина - Личное представление" guid="{4A8DFC92-9EFC-4DFF-A295-D9436CC66CD9}" mergeInterval="0" personalView="1" maximized="1" xWindow="-8" yWindow="-8" windowWidth="1936" windowHeight="1056" tabRatio="55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F17" i="6" l="1"/>
  <c r="E17" i="6"/>
  <c r="D17" i="6" s="1"/>
  <c r="F16" i="6"/>
  <c r="E16" i="6" s="1"/>
  <c r="D16" i="6" s="1"/>
  <c r="F15" i="6"/>
  <c r="E15" i="6" s="1"/>
  <c r="D15" i="6" s="1"/>
  <c r="F14" i="6"/>
  <c r="E14" i="6"/>
  <c r="D14" i="6" s="1"/>
  <c r="F13" i="6"/>
  <c r="E13" i="6"/>
  <c r="D13" i="6"/>
  <c r="F12" i="6"/>
  <c r="E12" i="6" s="1"/>
  <c r="F27" i="6"/>
  <c r="E27" i="6"/>
  <c r="D27" i="6"/>
  <c r="F26" i="6"/>
  <c r="E26" i="6" s="1"/>
  <c r="F25" i="6"/>
  <c r="E25" i="6" s="1"/>
  <c r="F24" i="6"/>
  <c r="E24" i="6" s="1"/>
  <c r="D24" i="6" s="1"/>
  <c r="F23" i="6"/>
  <c r="E23" i="6"/>
  <c r="F22" i="6"/>
  <c r="E22" i="6" s="1"/>
  <c r="D22" i="6" s="1"/>
  <c r="F21" i="6"/>
  <c r="E21" i="6" s="1"/>
  <c r="F20" i="6"/>
  <c r="E20" i="6" s="1"/>
  <c r="D20" i="6" s="1"/>
  <c r="F19" i="6"/>
  <c r="E19" i="6" s="1"/>
  <c r="D19" i="6" s="1"/>
  <c r="F39" i="6"/>
  <c r="E39" i="6"/>
  <c r="D39" i="6"/>
  <c r="F38" i="6"/>
  <c r="E38" i="6" s="1"/>
  <c r="D38" i="6" s="1"/>
  <c r="F37" i="6"/>
  <c r="E37" i="6" s="1"/>
  <c r="D37" i="6" s="1"/>
  <c r="F36" i="6"/>
  <c r="E36" i="6"/>
  <c r="D36" i="6"/>
  <c r="F35" i="6"/>
  <c r="E35" i="6"/>
  <c r="D35" i="6" s="1"/>
  <c r="F34" i="6"/>
  <c r="E34" i="6" s="1"/>
  <c r="D34" i="6" s="1"/>
  <c r="F33" i="6"/>
  <c r="E33" i="6" s="1"/>
  <c r="D33" i="6" s="1"/>
  <c r="F32" i="6"/>
  <c r="E32" i="6"/>
  <c r="D32" i="6"/>
  <c r="F31" i="6"/>
  <c r="E31" i="6"/>
  <c r="D31" i="6" s="1"/>
  <c r="F30" i="6"/>
  <c r="E30" i="6" s="1"/>
  <c r="D30" i="6" s="1"/>
  <c r="F29" i="6"/>
  <c r="F28" i="6" s="1"/>
  <c r="D40" i="6"/>
  <c r="E40" i="6"/>
  <c r="F40" i="6"/>
  <c r="AF12" i="6"/>
  <c r="AF11" i="6" s="1"/>
  <c r="AF27" i="6"/>
  <c r="AF26" i="6"/>
  <c r="AF25" i="6"/>
  <c r="AF24" i="6"/>
  <c r="AF23" i="6"/>
  <c r="AF22" i="6"/>
  <c r="AF21" i="6"/>
  <c r="AF20" i="6"/>
  <c r="AF19" i="6"/>
  <c r="AF39" i="6"/>
  <c r="AF38" i="6"/>
  <c r="AF37" i="6"/>
  <c r="AF36" i="6"/>
  <c r="AF35" i="6"/>
  <c r="AF34" i="6"/>
  <c r="AF33" i="6"/>
  <c r="AF32" i="6"/>
  <c r="AF31" i="6"/>
  <c r="AF30" i="6"/>
  <c r="AF29" i="6"/>
  <c r="AF40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G18" i="6"/>
  <c r="AH18" i="6"/>
  <c r="AI18" i="6"/>
  <c r="AJ18" i="6"/>
  <c r="AK18" i="6"/>
  <c r="G11" i="6"/>
  <c r="H11" i="6"/>
  <c r="I11" i="6"/>
  <c r="J11" i="6"/>
  <c r="K11" i="6"/>
  <c r="L11" i="6"/>
  <c r="M11" i="6"/>
  <c r="M10" i="6" s="1"/>
  <c r="N11" i="6"/>
  <c r="O11" i="6"/>
  <c r="P11" i="6"/>
  <c r="Q11" i="6"/>
  <c r="R11" i="6"/>
  <c r="S11" i="6"/>
  <c r="T11" i="6"/>
  <c r="U11" i="6"/>
  <c r="V11" i="6"/>
  <c r="W11" i="6"/>
  <c r="X11" i="6"/>
  <c r="Y11" i="6"/>
  <c r="Y10" i="6" s="1"/>
  <c r="Z11" i="6"/>
  <c r="AA11" i="6"/>
  <c r="AB11" i="6"/>
  <c r="AC11" i="6"/>
  <c r="AD11" i="6"/>
  <c r="AE11" i="6"/>
  <c r="AG11" i="6"/>
  <c r="AH11" i="6"/>
  <c r="AI11" i="6"/>
  <c r="AJ11" i="6"/>
  <c r="AK11" i="6"/>
  <c r="AK10" i="6" l="1"/>
  <c r="Z10" i="6"/>
  <c r="N10" i="6"/>
  <c r="D23" i="6"/>
  <c r="D21" i="6"/>
  <c r="D26" i="6"/>
  <c r="AF18" i="6"/>
  <c r="AF10" i="6" s="1"/>
  <c r="D25" i="6"/>
  <c r="AA10" i="6"/>
  <c r="E11" i="6"/>
  <c r="D12" i="6"/>
  <c r="F11" i="6"/>
  <c r="E18" i="6"/>
  <c r="F18" i="6"/>
  <c r="E29" i="6"/>
  <c r="X10" i="6"/>
  <c r="AG10" i="6"/>
  <c r="U10" i="6"/>
  <c r="I10" i="6"/>
  <c r="T10" i="6"/>
  <c r="H10" i="6"/>
  <c r="AJ10" i="6"/>
  <c r="L10" i="6"/>
  <c r="O10" i="6"/>
  <c r="S10" i="6"/>
  <c r="AD10" i="6"/>
  <c r="R10" i="6"/>
  <c r="AC10" i="6"/>
  <c r="Q10" i="6"/>
  <c r="AB10" i="6"/>
  <c r="P10" i="6"/>
  <c r="AE10" i="6"/>
  <c r="G10" i="6"/>
  <c r="W10" i="6"/>
  <c r="AI10" i="6"/>
  <c r="K10" i="6"/>
  <c r="AH10" i="6"/>
  <c r="V10" i="6"/>
  <c r="J10" i="6"/>
  <c r="W17" i="5"/>
  <c r="W16" i="5"/>
  <c r="W15" i="5"/>
  <c r="W14" i="5"/>
  <c r="W13" i="5"/>
  <c r="W12" i="5"/>
  <c r="W27" i="5"/>
  <c r="W26" i="5"/>
  <c r="W25" i="5"/>
  <c r="W24" i="5"/>
  <c r="W23" i="5"/>
  <c r="W22" i="5"/>
  <c r="W21" i="5"/>
  <c r="W20" i="5"/>
  <c r="W19" i="5"/>
  <c r="W39" i="5"/>
  <c r="W38" i="5"/>
  <c r="W37" i="5"/>
  <c r="W36" i="5"/>
  <c r="W35" i="5"/>
  <c r="W34" i="5"/>
  <c r="W33" i="5"/>
  <c r="W32" i="5"/>
  <c r="W31" i="5"/>
  <c r="W30" i="5"/>
  <c r="W29" i="5"/>
  <c r="W40" i="5"/>
  <c r="J28" i="5"/>
  <c r="K28" i="5"/>
  <c r="I28" i="5"/>
  <c r="J18" i="5"/>
  <c r="K18" i="5"/>
  <c r="I18" i="5"/>
  <c r="J11" i="5"/>
  <c r="J10" i="5" s="1"/>
  <c r="K11" i="5"/>
  <c r="I11" i="5"/>
  <c r="F10" i="6" l="1"/>
  <c r="E28" i="6"/>
  <c r="E10" i="6" s="1"/>
  <c r="D29" i="6"/>
  <c r="K10" i="5"/>
  <c r="W18" i="5"/>
  <c r="W11" i="5"/>
  <c r="W28" i="5"/>
  <c r="I10" i="5"/>
  <c r="W10" i="5" l="1"/>
  <c r="U24" i="5"/>
  <c r="V27" i="5"/>
  <c r="T24" i="5" l="1"/>
  <c r="S24" i="5" s="1"/>
  <c r="O24" i="5" s="1"/>
  <c r="V24" i="5"/>
  <c r="V25" i="5"/>
  <c r="U25" i="5"/>
  <c r="T27" i="5" l="1"/>
  <c r="S27" i="5" s="1"/>
  <c r="O27" i="5" s="1"/>
  <c r="U27" i="5"/>
  <c r="T25" i="5"/>
  <c r="S25" i="5" s="1"/>
  <c r="O25" i="5" s="1"/>
  <c r="U17" i="5"/>
  <c r="U16" i="5"/>
  <c r="U15" i="5"/>
  <c r="U14" i="5"/>
  <c r="U13" i="5"/>
  <c r="U12" i="5"/>
  <c r="U26" i="5"/>
  <c r="U23" i="5"/>
  <c r="U22" i="5"/>
  <c r="U21" i="5"/>
  <c r="U20" i="5"/>
  <c r="U35" i="5"/>
  <c r="U34" i="5"/>
  <c r="U33" i="5"/>
  <c r="U32" i="5"/>
  <c r="U29" i="5"/>
  <c r="U40" i="5"/>
  <c r="V17" i="5"/>
  <c r="V16" i="5"/>
  <c r="V15" i="5"/>
  <c r="V14" i="5"/>
  <c r="V13" i="5"/>
  <c r="V12" i="5"/>
  <c r="V26" i="5"/>
  <c r="V23" i="5"/>
  <c r="V22" i="5"/>
  <c r="V21" i="5"/>
  <c r="V20" i="5"/>
  <c r="V39" i="5"/>
  <c r="V38" i="5"/>
  <c r="V37" i="5"/>
  <c r="V36" i="5"/>
  <c r="V35" i="5"/>
  <c r="V34" i="5"/>
  <c r="V33" i="5"/>
  <c r="V32" i="5"/>
  <c r="V31" i="5"/>
  <c r="V30" i="5"/>
  <c r="V29" i="5"/>
  <c r="V40" i="5"/>
  <c r="T37" i="5" l="1"/>
  <c r="S37" i="5" s="1"/>
  <c r="O37" i="5" s="1"/>
  <c r="U37" i="5"/>
  <c r="V11" i="5"/>
  <c r="T40" i="5"/>
  <c r="S40" i="5" s="1"/>
  <c r="O40" i="5" s="1"/>
  <c r="T31" i="5"/>
  <c r="S31" i="5" s="1"/>
  <c r="O31" i="5" s="1"/>
  <c r="U31" i="5"/>
  <c r="V19" i="5"/>
  <c r="V18" i="5" s="1"/>
  <c r="T38" i="5"/>
  <c r="S38" i="5" s="1"/>
  <c r="O38" i="5" s="1"/>
  <c r="U38" i="5"/>
  <c r="V28" i="5"/>
  <c r="T30" i="5"/>
  <c r="S30" i="5" s="1"/>
  <c r="O30" i="5" s="1"/>
  <c r="U30" i="5"/>
  <c r="T36" i="5"/>
  <c r="S36" i="5" s="1"/>
  <c r="O36" i="5" s="1"/>
  <c r="U36" i="5"/>
  <c r="T39" i="5"/>
  <c r="S39" i="5" s="1"/>
  <c r="O39" i="5" s="1"/>
  <c r="U39" i="5"/>
  <c r="U11" i="5"/>
  <c r="T32" i="5"/>
  <c r="S32" i="5" s="1"/>
  <c r="O32" i="5" s="1"/>
  <c r="T14" i="5"/>
  <c r="S14" i="5" s="1"/>
  <c r="O14" i="5" s="1"/>
  <c r="T16" i="5"/>
  <c r="S16" i="5" s="1"/>
  <c r="O16" i="5" s="1"/>
  <c r="T22" i="5"/>
  <c r="S22" i="5" s="1"/>
  <c r="O22" i="5" s="1"/>
  <c r="T23" i="5"/>
  <c r="S23" i="5" s="1"/>
  <c r="O23" i="5" s="1"/>
  <c r="T21" i="5"/>
  <c r="S21" i="5" s="1"/>
  <c r="O21" i="5" s="1"/>
  <c r="T33" i="5"/>
  <c r="S33" i="5" s="1"/>
  <c r="O33" i="5" s="1"/>
  <c r="T20" i="5"/>
  <c r="S20" i="5" s="1"/>
  <c r="O20" i="5" s="1"/>
  <c r="T26" i="5"/>
  <c r="S26" i="5" s="1"/>
  <c r="O26" i="5" s="1"/>
  <c r="T15" i="5"/>
  <c r="S15" i="5" s="1"/>
  <c r="O15" i="5" s="1"/>
  <c r="T34" i="5"/>
  <c r="S34" i="5" s="1"/>
  <c r="O34" i="5" s="1"/>
  <c r="T35" i="5"/>
  <c r="S35" i="5" s="1"/>
  <c r="O35" i="5" s="1"/>
  <c r="T17" i="5"/>
  <c r="S17" i="5" s="1"/>
  <c r="O17" i="5" s="1"/>
  <c r="T13" i="5"/>
  <c r="S13" i="5" s="1"/>
  <c r="O13" i="5" s="1"/>
  <c r="D11" i="6" l="1"/>
  <c r="D18" i="6"/>
  <c r="T29" i="5"/>
  <c r="S29" i="5" s="1"/>
  <c r="O29" i="5" s="1"/>
  <c r="D28" i="6"/>
  <c r="U28" i="5"/>
  <c r="T19" i="5"/>
  <c r="U19" i="5"/>
  <c r="U18" i="5" s="1"/>
  <c r="V10" i="5"/>
  <c r="T12" i="5"/>
  <c r="D10" i="6" l="1"/>
  <c r="T28" i="5"/>
  <c r="U10" i="5"/>
  <c r="S19" i="5"/>
  <c r="T18" i="5"/>
  <c r="S12" i="5"/>
  <c r="T11" i="5"/>
  <c r="T10" i="5" l="1"/>
  <c r="O19" i="5"/>
  <c r="O18" i="5" s="1"/>
  <c r="S18" i="5"/>
  <c r="S11" i="5"/>
  <c r="O12" i="5"/>
  <c r="O11" i="5" s="1"/>
  <c r="O28" i="5" l="1"/>
  <c r="O10" i="5" s="1"/>
  <c r="S28" i="5"/>
  <c r="S10" i="5" s="1"/>
  <c r="E8" i="6" l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C8" i="6"/>
</calcChain>
</file>

<file path=xl/sharedStrings.xml><?xml version="1.0" encoding="utf-8"?>
<sst xmlns="http://schemas.openxmlformats.org/spreadsheetml/2006/main" count="343" uniqueCount="147">
  <si>
    <t>Исключен</t>
  </si>
  <si>
    <t>Подрядчик определен по конкурсу</t>
  </si>
  <si>
    <t>в том числе</t>
  </si>
  <si>
    <t>руб.</t>
  </si>
  <si>
    <t>На конкурсе</t>
  </si>
  <si>
    <t>Подписан акт приемки</t>
  </si>
  <si>
    <t>Разработка</t>
  </si>
  <si>
    <t>Согласование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</si>
  <si>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</si>
  <si>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</si>
  <si>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</si>
  <si>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</si>
  <si>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</si>
  <si>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</si>
  <si>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</si>
  <si>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</si>
  <si>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</si>
  <si>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</si>
  <si>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 xml:space="preserve">Планируемые средва на капитальный ремонт </t>
  </si>
  <si>
    <t>Всего</t>
  </si>
  <si>
    <t>в  том числе</t>
  </si>
  <si>
    <t>Всего средств на капитальный ремонт по Нижегородской области (столбец 18+столбец 24 + столбец 25 + столбец 26)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</si>
  <si>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</si>
  <si>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</si>
  <si>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</si>
  <si>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</si>
  <si>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</si>
  <si>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</si>
  <si>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</si>
  <si>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</si>
  <si>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</si>
  <si>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</si>
  <si>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</si>
  <si>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</si>
  <si>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</si>
  <si>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</si>
  <si>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</si>
  <si>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%</t>
  </si>
  <si>
    <t>Городской округ Навашинский</t>
  </si>
  <si>
    <t>Согласование договора</t>
  </si>
  <si>
    <t>Отмена закупки</t>
  </si>
  <si>
    <t>Работы завершены, оплачено</t>
  </si>
  <si>
    <t>Работы приняты, оформление документов</t>
  </si>
  <si>
    <t>Работы остановлены</t>
  </si>
  <si>
    <t>Расторжение договора</t>
  </si>
  <si>
    <t>Приостановлен/Расторжение</t>
  </si>
  <si>
    <t>Таблица 1</t>
  </si>
  <si>
    <t>Итого на 2020 год</t>
  </si>
  <si>
    <t>Итого на 2021 год</t>
  </si>
  <si>
    <t>Итого на 2022 год</t>
  </si>
  <si>
    <t>Всего по городскому округу Навашинский на 2020-2022 годы</t>
  </si>
  <si>
    <t>у регионального оператора (РО)*</t>
  </si>
  <si>
    <t>Остаток средств, неиспользованных региональным оператором в предыдущем году**</t>
  </si>
  <si>
    <t>Таблица 2</t>
  </si>
  <si>
    <t>Перечень  многоквартирных домов, находящихся на территории Нижегородской области, общее имущество которых подлежит капитальному ремонту в 2020-2022 годах</t>
  </si>
  <si>
    <t>№ п/п</t>
  </si>
  <si>
    <t>Адрес МКД</t>
  </si>
  <si>
    <t>Год ввода в эксплуатацию</t>
  </si>
  <si>
    <t>Завершение последнего капитального ремонта</t>
  </si>
  <si>
    <t>Способ формирования Фонда: спецсчет - ТСЖ/ЖК/УО;спецсчет у рег. оператора - СчРО;счет рег. Оператора - РО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</si>
  <si>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</si>
  <si>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</si>
  <si>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</si>
  <si>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</si>
  <si>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</si>
  <si>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</si>
  <si>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Источники финансирования капитального ремонта</t>
  </si>
  <si>
    <t>Стоимость капитального ремонта</t>
  </si>
  <si>
    <t>Плановая дата завершения работ</t>
  </si>
  <si>
    <t>Всего:</t>
  </si>
  <si>
    <t xml:space="preserve">Жилых помещений </t>
  </si>
  <si>
    <t xml:space="preserve">Нежилых помещений 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</si>
  <si>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</si>
  <si>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</si>
  <si>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</si>
  <si>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</si>
  <si>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</si>
  <si>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</si>
  <si>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 xml:space="preserve">Стоимость строительно-монтажных работ (СМР) </t>
  </si>
  <si>
    <t>Стоимость проектных работ  (ПИР)</t>
  </si>
  <si>
    <t>Стоимость затрат на осуществление строительного контроля (технического надзора), авторского надзора применительно к объектам культурного наследия</t>
  </si>
  <si>
    <t>Иные виды работ и услуг по капитальному ремонту, предусмотренные ст.20 Закона НО от 28.11.2013 №159-З</t>
  </si>
  <si>
    <t>кв.м</t>
  </si>
  <si>
    <t>чел.</t>
  </si>
  <si>
    <t>мм.гггг</t>
  </si>
  <si>
    <t>не было</t>
  </si>
  <si>
    <t>РО</t>
  </si>
  <si>
    <t>К</t>
  </si>
  <si>
    <t>П</t>
  </si>
  <si>
    <t xml:space="preserve">К </t>
  </si>
  <si>
    <t>КД</t>
  </si>
  <si>
    <t>Б</t>
  </si>
  <si>
    <t xml:space="preserve">Итого по МО на 2021 год </t>
  </si>
  <si>
    <t xml:space="preserve">Итого по МО на 2022 год </t>
  </si>
  <si>
    <t xml:space="preserve">Итого по МО на 2020 год </t>
  </si>
  <si>
    <t xml:space="preserve">Городской округ Навашинский </t>
  </si>
  <si>
    <t>Всего по городскому округу Навашинский  на 2020-2022 годы</t>
  </si>
  <si>
    <t>г.Навашино, ул. Ленина, д.3</t>
  </si>
  <si>
    <t>г.Навашино, ул. Ленина, д.18</t>
  </si>
  <si>
    <t>г.Навашино, ул. Лепсе, д.16</t>
  </si>
  <si>
    <t>г.Навашино, ул. 1 Мая, д.12</t>
  </si>
  <si>
    <t>г. Навашино, ул. Соболева, д.5</t>
  </si>
  <si>
    <t>г. Навашино, пос. Силикатный, д.1</t>
  </si>
  <si>
    <t>г. Навашино, ул. Соболева, д.8</t>
  </si>
  <si>
    <t>г. Навашино, ул. Соболева, д.18</t>
  </si>
  <si>
    <t>г. Навашино, ул. 50 лет Октября, д.10</t>
  </si>
  <si>
    <t>г. Навашино, ул. 50 лет Октября, д.14</t>
  </si>
  <si>
    <t>г. Навашино, ул. 50 лет Октября, д.15</t>
  </si>
  <si>
    <t>г. Навашино, ул. Калинина, д.12</t>
  </si>
  <si>
    <t>г. Навашино, ул. Калинина, д.16</t>
  </si>
  <si>
    <t>г. Навашино, ул. Пионерская, д.6</t>
  </si>
  <si>
    <t>г. Навашино, ул. Тургенева, д.23</t>
  </si>
  <si>
    <t>г. Навашино, ул. Шверника, д.3</t>
  </si>
  <si>
    <t>Таблица 3</t>
  </si>
  <si>
    <t>Реестр видов работ и услуг в многоквартирных домах, находящихся на территории Нижегородской области, общее имущество которых подлежит капитальному ремонту в 2020-2022 годах</t>
  </si>
  <si>
    <t>ВСЕГО стоимость капитального ремонта                                                           (столбец 4 +столбец 31+ столбец 36 + столбец 37)</t>
  </si>
  <si>
    <t>СМР</t>
  </si>
  <si>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</si>
  <si>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</si>
  <si>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Всего стоимость капитального ремонта СМР</t>
  </si>
  <si>
    <t>Всего ПИР</t>
  </si>
  <si>
    <t xml:space="preserve">Всего  ремонт внутридомовых инженерных систем </t>
  </si>
  <si>
    <t>Ремонт или замена лифтового оборудования, признанного непригодным для эксплуатации или отработавшего нормативный срок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</si>
  <si>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</si>
  <si>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</si>
  <si>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 и (или) осуществляемое в соответствии с ч.3 ст.20 Закона НО от 28.11.2013 №159-З утепление фасада</t>
  </si>
  <si>
    <t>Замена признанных непригодными к применению коллективных (общедомовых) приборов учёта потребления ресурсов, необходимых для предоставления коммунальных услуг (тепловой энергии, гороячей и холодной воды, электрической энергии, газ)  (ПУ)</t>
  </si>
  <si>
    <t>Ремонт фундамента МКД</t>
  </si>
  <si>
    <t>Установка или замена признанных непригодными к применению узлов управления и регулирования потребления ресурсов, необходимых для предоставлениякоммунальных услуг (тепловой энергии, гороячей и холодной воды, электрической энергии, газ) (УУ, УР)</t>
  </si>
  <si>
    <t xml:space="preserve">Ремонт системы дымоудаления 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</si>
  <si>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</si>
  <si>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</si>
  <si>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Обследование технического состояния МКДи (или) элементов МКД и (или) инженерных систем МКД</t>
  </si>
  <si>
    <t>Инженерные изыскания, проводимые специализированной организацией</t>
  </si>
  <si>
    <t>электроснабжение</t>
  </si>
  <si>
    <t>теплоснабжение</t>
  </si>
  <si>
    <t>газоснабжение</t>
  </si>
  <si>
    <t xml:space="preserve">холодное водоснабжение </t>
  </si>
  <si>
    <t>горячее водоснабжение</t>
  </si>
  <si>
    <t>водоотведение</t>
  </si>
  <si>
    <t>м</t>
  </si>
  <si>
    <t>ед.</t>
  </si>
  <si>
    <t>кв.м.</t>
  </si>
  <si>
    <t>куб.м.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</si>
  <si>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городского округа Навашинский Нижегородской области, на 2020-2022 годы</t>
  </si>
  <si>
    <t xml:space="preserve">Финансовое обеспечение многоквартирных домов, находящихся на территории городского округа Навашинский Нижегородской области, общее имущество которых подлежит капитальному ремонту в 2020 - 2022 годах </t>
  </si>
  <si>
    <t xml:space="preserve">
Приложение
к постановлению Администрации городского округа Навашинский
от «___» ________ 2022 г. № 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</si>
</sst>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\ _₽"/>
    <numFmt numFmtId="166" formatCode="#,##0\ _₽"/>
    <numFmt numFmtId="167" formatCode="#,##0.000"/>
    <numFmt numFmtId="168" formatCode="&quot; &quot;#,##0.00&quot;    &quot;;&quot;-&quot;#,##0.00&quot;    &quot;;&quot; -&quot;#&quot;    &quot;;@&quot; 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1" applyBorder="0">
      <alignment horizontal="center" vertical="center" wrapText="1"/>
    </xf>
    <xf numFmtId="0" fontId="10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8" fontId="20" fillId="0" borderId="0"/>
    <xf numFmtId="0" fontId="4" fillId="0" borderId="0"/>
    <xf numFmtId="0" fontId="1" fillId="0" borderId="0"/>
  </cellStyleXfs>
  <cellXfs count="192">
    <xf numFmtId="0" fontId="0" fillId="0" borderId="0" xfId="0"/>
    <xf numFmtId="3" fontId="15" fillId="2" borderId="0" xfId="1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166" fontId="16" fillId="2" borderId="2" xfId="10" applyNumberFormat="1" applyFont="1" applyFill="1" applyBorder="1" applyAlignment="1">
      <alignment horizontal="center" vertical="center" wrapText="1"/>
    </xf>
    <xf numFmtId="166" fontId="15" fillId="2" borderId="2" xfId="10" applyNumberFormat="1" applyFont="1" applyFill="1" applyBorder="1" applyAlignment="1">
      <alignment horizontal="center" vertical="center" wrapText="1"/>
    </xf>
    <xf numFmtId="3" fontId="15" fillId="2" borderId="2" xfId="10" applyNumberFormat="1" applyFont="1" applyFill="1" applyBorder="1" applyAlignment="1">
      <alignment horizontal="center" vertical="center" wrapText="1"/>
    </xf>
    <xf numFmtId="3" fontId="15" fillId="2" borderId="2" xfId="31" applyNumberFormat="1" applyFont="1" applyFill="1" applyBorder="1" applyAlignment="1">
      <alignment horizontal="center" vertical="center"/>
    </xf>
    <xf numFmtId="3" fontId="16" fillId="2" borderId="2" xfId="31" applyNumberFormat="1" applyFont="1" applyFill="1" applyBorder="1" applyAlignment="1">
      <alignment horizontal="center" vertical="center"/>
    </xf>
    <xf numFmtId="0" fontId="16" fillId="2" borderId="2" xfId="3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65" fontId="16" fillId="2" borderId="2" xfId="31" applyNumberFormat="1" applyFont="1" applyFill="1" applyBorder="1" applyAlignment="1">
      <alignment horizontal="center" vertical="center" wrapText="1"/>
    </xf>
    <xf numFmtId="165" fontId="16" fillId="2" borderId="2" xfId="10" applyNumberFormat="1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center" vertical="center" wrapText="1"/>
    </xf>
    <xf numFmtId="0" fontId="15" fillId="2" borderId="2" xfId="31" applyFont="1" applyFill="1" applyBorder="1" applyAlignment="1">
      <alignment horizontal="center" vertical="center"/>
    </xf>
    <xf numFmtId="165" fontId="15" fillId="2" borderId="2" xfId="10" applyNumberFormat="1" applyFont="1" applyFill="1" applyBorder="1" applyAlignment="1">
      <alignment horizontal="center" vertical="center" wrapText="1"/>
    </xf>
    <xf numFmtId="2" fontId="15" fillId="2" borderId="2" xfId="1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 applyProtection="1">
      <alignment horizontal="center" vertical="top" wrapText="1"/>
    </xf>
    <xf numFmtId="1" fontId="16" fillId="2" borderId="2" xfId="10" applyNumberFormat="1" applyFont="1" applyFill="1" applyBorder="1" applyAlignment="1">
      <alignment horizontal="center" vertical="center" wrapText="1"/>
    </xf>
    <xf numFmtId="1" fontId="15" fillId="2" borderId="2" xfId="10" applyNumberFormat="1" applyFont="1" applyFill="1" applyBorder="1" applyAlignment="1">
      <alignment horizontal="center" vertical="center" wrapText="1"/>
    </xf>
    <xf numFmtId="165" fontId="15" fillId="2" borderId="2" xfId="3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0" xfId="10" applyFont="1" applyFill="1"/>
    <xf numFmtId="3" fontId="15" fillId="2" borderId="0" xfId="10" applyNumberFormat="1" applyFont="1" applyFill="1" applyAlignment="1">
      <alignment horizontal="center" vertical="center" wrapText="1"/>
    </xf>
    <xf numFmtId="1" fontId="15" fillId="2" borderId="8" xfId="1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2" fontId="15" fillId="2" borderId="0" xfId="10" applyNumberFormat="1" applyFont="1" applyFill="1" applyAlignment="1">
      <alignment horizontal="center" vertical="center" wrapText="1"/>
    </xf>
    <xf numFmtId="0" fontId="15" fillId="2" borderId="0" xfId="10" applyFont="1" applyFill="1" applyAlignment="1">
      <alignment horizontal="left"/>
    </xf>
    <xf numFmtId="0" fontId="15" fillId="2" borderId="0" xfId="10" applyFont="1" applyFill="1" applyAlignment="1">
      <alignment horizontal="center" vertical="center" wrapText="1"/>
    </xf>
    <xf numFmtId="1" fontId="15" fillId="2" borderId="0" xfId="10" applyNumberFormat="1" applyFont="1" applyFill="1" applyAlignment="1">
      <alignment horizontal="center" vertical="center" wrapText="1"/>
    </xf>
    <xf numFmtId="3" fontId="16" fillId="2" borderId="0" xfId="10" applyNumberFormat="1" applyFont="1" applyFill="1" applyAlignment="1">
      <alignment horizontal="center" vertical="center" wrapText="1"/>
    </xf>
    <xf numFmtId="0" fontId="16" fillId="2" borderId="0" xfId="10" applyFont="1" applyFill="1" applyAlignment="1">
      <alignment horizontal="center" vertical="center" wrapText="1"/>
    </xf>
    <xf numFmtId="0" fontId="15" fillId="2" borderId="0" xfId="10" applyFont="1" applyFill="1" applyAlignment="1">
      <alignment horizontal="center"/>
    </xf>
    <xf numFmtId="3" fontId="15" fillId="2" borderId="0" xfId="10" applyNumberFormat="1" applyFont="1" applyFill="1" applyAlignment="1">
      <alignment horizontal="center"/>
    </xf>
    <xf numFmtId="0" fontId="15" fillId="2" borderId="5" xfId="10" applyFont="1" applyFill="1" applyBorder="1" applyAlignment="1">
      <alignment horizontal="center"/>
    </xf>
    <xf numFmtId="3" fontId="15" fillId="2" borderId="3" xfId="10" applyNumberFormat="1" applyFont="1" applyFill="1" applyBorder="1" applyAlignment="1">
      <alignment horizontal="center" vertical="center" wrapText="1"/>
    </xf>
    <xf numFmtId="3" fontId="15" fillId="2" borderId="8" xfId="10" applyNumberFormat="1" applyFont="1" applyFill="1" applyBorder="1" applyAlignment="1">
      <alignment horizontal="center" vertical="center" wrapText="1"/>
    </xf>
    <xf numFmtId="2" fontId="15" fillId="2" borderId="8" xfId="10" applyNumberFormat="1" applyFont="1" applyFill="1" applyBorder="1" applyAlignment="1">
      <alignment horizontal="center" vertical="center" wrapText="1"/>
    </xf>
    <xf numFmtId="0" fontId="16" fillId="2" borderId="4" xfId="10" applyFont="1" applyFill="1" applyBorder="1" applyAlignment="1">
      <alignment horizontal="left" vertical="center"/>
    </xf>
    <xf numFmtId="0" fontId="15" fillId="2" borderId="0" xfId="10" applyFont="1" applyFill="1" applyBorder="1" applyAlignment="1">
      <alignment horizontal="left" vertical="center"/>
    </xf>
    <xf numFmtId="0" fontId="15" fillId="2" borderId="0" xfId="10" applyFont="1" applyFill="1" applyBorder="1" applyAlignment="1"/>
    <xf numFmtId="0" fontId="15" fillId="2" borderId="0" xfId="10" applyFont="1" applyFill="1" applyBorder="1" applyAlignment="1">
      <alignment horizontal="center" vertical="center" wrapText="1"/>
    </xf>
    <xf numFmtId="165" fontId="15" fillId="2" borderId="0" xfId="10" applyNumberFormat="1" applyFont="1" applyFill="1" applyBorder="1" applyAlignment="1">
      <alignment horizontal="center" vertical="center" wrapText="1"/>
    </xf>
    <xf numFmtId="1" fontId="15" fillId="2" borderId="0" xfId="10" applyNumberFormat="1" applyFont="1" applyFill="1" applyBorder="1" applyAlignment="1">
      <alignment horizontal="center" vertical="center" wrapText="1"/>
    </xf>
    <xf numFmtId="1" fontId="15" fillId="2" borderId="2" xfId="24" applyNumberFormat="1" applyFont="1" applyFill="1" applyBorder="1" applyAlignment="1">
      <alignment horizontal="center" vertical="center" wrapText="1"/>
    </xf>
    <xf numFmtId="0" fontId="16" fillId="2" borderId="2" xfId="10" applyFont="1" applyFill="1" applyBorder="1" applyAlignment="1">
      <alignment horizontal="center" vertical="center" wrapText="1"/>
    </xf>
    <xf numFmtId="14" fontId="15" fillId="2" borderId="2" xfId="5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31" applyFont="1" applyFill="1" applyBorder="1" applyAlignment="1">
      <alignment horizontal="center" vertical="center" wrapText="1"/>
    </xf>
    <xf numFmtId="14" fontId="16" fillId="2" borderId="2" xfId="5" applyNumberFormat="1" applyFont="1" applyFill="1" applyBorder="1" applyAlignment="1">
      <alignment horizontal="center" vertical="center" wrapText="1"/>
    </xf>
    <xf numFmtId="167" fontId="15" fillId="2" borderId="0" xfId="10" applyNumberFormat="1" applyFont="1" applyFill="1" applyBorder="1" applyAlignment="1">
      <alignment horizontal="center" vertical="center" wrapText="1"/>
    </xf>
    <xf numFmtId="167" fontId="16" fillId="2" borderId="0" xfId="10" applyNumberFormat="1" applyFont="1" applyFill="1" applyBorder="1" applyAlignment="1">
      <alignment horizontal="center" vertical="center" wrapText="1"/>
    </xf>
    <xf numFmtId="167" fontId="15" fillId="2" borderId="2" xfId="10" applyNumberFormat="1" applyFont="1" applyFill="1" applyBorder="1" applyAlignment="1">
      <alignment horizontal="center" vertical="center" wrapText="1"/>
    </xf>
    <xf numFmtId="167" fontId="15" fillId="2" borderId="2" xfId="31" applyNumberFormat="1" applyFont="1" applyFill="1" applyBorder="1" applyAlignment="1">
      <alignment horizontal="center" vertical="center"/>
    </xf>
    <xf numFmtId="167" fontId="15" fillId="2" borderId="2" xfId="5" applyNumberFormat="1" applyFont="1" applyFill="1" applyBorder="1" applyAlignment="1">
      <alignment horizontal="center" vertical="center"/>
    </xf>
    <xf numFmtId="0" fontId="16" fillId="2" borderId="2" xfId="31" applyFont="1" applyFill="1" applyBorder="1" applyAlignment="1">
      <alignment horizontal="left" vertical="center"/>
    </xf>
    <xf numFmtId="166" fontId="15" fillId="2" borderId="0" xfId="10" applyNumberFormat="1" applyFont="1" applyFill="1" applyAlignment="1">
      <alignment horizontal="center"/>
    </xf>
    <xf numFmtId="3" fontId="15" fillId="2" borderId="0" xfId="10" applyNumberFormat="1" applyFont="1" applyFill="1" applyAlignment="1">
      <alignment horizontal="center" vertical="center"/>
    </xf>
    <xf numFmtId="0" fontId="12" fillId="2" borderId="0" xfId="19" applyFont="1" applyFill="1" applyAlignment="1" applyProtection="1">
      <alignment horizontal="center"/>
      <protection locked="0"/>
    </xf>
    <xf numFmtId="0" fontId="21" fillId="2" borderId="0" xfId="19" applyFont="1" applyFill="1" applyAlignment="1" applyProtection="1">
      <alignment horizontal="center"/>
      <protection locked="0"/>
    </xf>
    <xf numFmtId="164" fontId="12" fillId="2" borderId="0" xfId="19" applyNumberFormat="1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2" fontId="19" fillId="2" borderId="0" xfId="0" applyNumberFormat="1" applyFont="1" applyFill="1" applyAlignment="1" applyProtection="1">
      <alignment horizontal="center" vertical="center" wrapText="1"/>
      <protection locked="0"/>
    </xf>
    <xf numFmtId="164" fontId="19" fillId="2" borderId="0" xfId="0" applyNumberFormat="1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2" fontId="15" fillId="2" borderId="0" xfId="0" applyNumberFormat="1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164" fontId="15" fillId="2" borderId="0" xfId="0" applyNumberFormat="1" applyFont="1" applyFill="1" applyAlignment="1" applyProtection="1">
      <alignment horizontal="center"/>
      <protection locked="0"/>
    </xf>
    <xf numFmtId="0" fontId="15" fillId="2" borderId="2" xfId="19" applyFont="1" applyFill="1" applyBorder="1" applyAlignment="1" applyProtection="1">
      <alignment horizontal="center" vertical="center" textRotation="90" wrapText="1"/>
      <protection locked="0"/>
    </xf>
    <xf numFmtId="164" fontId="15" fillId="2" borderId="2" xfId="19" applyNumberFormat="1" applyFont="1" applyFill="1" applyBorder="1" applyAlignment="1" applyProtection="1">
      <alignment horizontal="center" vertical="center" textRotation="90" wrapText="1"/>
      <protection locked="0"/>
    </xf>
    <xf numFmtId="0" fontId="15" fillId="2" borderId="2" xfId="31" applyFont="1" applyFill="1" applyBorder="1" applyAlignment="1" applyProtection="1">
      <alignment horizontal="center" vertical="center" textRotation="90" wrapText="1"/>
      <protection locked="0"/>
    </xf>
    <xf numFmtId="0" fontId="15" fillId="2" borderId="2" xfId="19" applyFont="1" applyFill="1" applyBorder="1" applyAlignment="1" applyProtection="1">
      <alignment horizontal="center" vertical="center" wrapText="1"/>
      <protection locked="0"/>
    </xf>
    <xf numFmtId="0" fontId="16" fillId="2" borderId="2" xfId="19" applyFont="1" applyFill="1" applyBorder="1" applyAlignment="1" applyProtection="1">
      <alignment horizontal="center" vertical="center" wrapText="1"/>
      <protection locked="0"/>
    </xf>
    <xf numFmtId="164" fontId="15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26" applyFont="1" applyFill="1" applyBorder="1" applyAlignment="1" applyProtection="1">
      <alignment horizontal="center" vertical="center" wrapText="1"/>
      <protection locked="0"/>
    </xf>
    <xf numFmtId="4" fontId="14" fillId="2" borderId="2" xfId="19" applyNumberFormat="1" applyFont="1" applyFill="1" applyBorder="1" applyAlignment="1" applyProtection="1">
      <alignment horizontal="center" vertical="center" wrapText="1"/>
      <protection locked="0"/>
    </xf>
    <xf numFmtId="4" fontId="14" fillId="2" borderId="2" xfId="19" applyNumberFormat="1" applyFont="1" applyFill="1" applyBorder="1" applyAlignment="1" applyProtection="1">
      <alignment horizontal="center" vertical="center"/>
      <protection locked="0"/>
    </xf>
    <xf numFmtId="3" fontId="14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19" applyFont="1" applyFill="1" applyBorder="1" applyAlignment="1" applyProtection="1">
      <alignment horizontal="center" vertical="center" wrapText="1"/>
      <protection locked="0"/>
    </xf>
    <xf numFmtId="3" fontId="13" fillId="2" borderId="2" xfId="25" applyNumberFormat="1" applyFont="1" applyFill="1" applyBorder="1" applyAlignment="1" applyProtection="1">
      <alignment horizontal="center" vertical="center" wrapText="1"/>
      <protection locked="0"/>
    </xf>
    <xf numFmtId="164" fontId="13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19" applyFont="1" applyFill="1" applyBorder="1" applyProtection="1">
      <protection locked="0"/>
    </xf>
    <xf numFmtId="3" fontId="14" fillId="2" borderId="2" xfId="19" applyNumberFormat="1" applyFont="1" applyFill="1" applyBorder="1" applyAlignment="1" applyProtection="1">
      <alignment horizontal="center" vertical="center"/>
      <protection locked="0"/>
    </xf>
    <xf numFmtId="4" fontId="13" fillId="2" borderId="2" xfId="19" applyNumberFormat="1" applyFont="1" applyFill="1" applyBorder="1" applyAlignment="1" applyProtection="1">
      <alignment horizontal="center" vertical="center"/>
      <protection locked="0"/>
    </xf>
    <xf numFmtId="4" fontId="13" fillId="2" borderId="2" xfId="25" applyNumberFormat="1" applyFont="1" applyFill="1" applyBorder="1" applyAlignment="1" applyProtection="1">
      <alignment horizontal="center" vertical="center"/>
      <protection locked="0"/>
    </xf>
    <xf numFmtId="4" fontId="13" fillId="2" borderId="2" xfId="25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25" applyNumberFormat="1" applyFont="1" applyFill="1" applyBorder="1" applyAlignment="1" applyProtection="1">
      <alignment horizontal="center" vertical="center" wrapText="1"/>
      <protection locked="0"/>
    </xf>
    <xf numFmtId="164" fontId="13" fillId="2" borderId="2" xfId="11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11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11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31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19" applyNumberFormat="1" applyFont="1" applyFill="1" applyBorder="1" applyAlignment="1" applyProtection="1">
      <alignment horizontal="center" vertical="center" wrapText="1"/>
      <protection locked="0"/>
    </xf>
    <xf numFmtId="166" fontId="16" fillId="2" borderId="2" xfId="31" applyNumberFormat="1" applyFont="1" applyFill="1" applyBorder="1" applyAlignment="1">
      <alignment horizontal="center" vertical="center"/>
    </xf>
    <xf numFmtId="0" fontId="16" fillId="2" borderId="0" xfId="10" applyFont="1" applyFill="1" applyAlignment="1">
      <alignment horizontal="center"/>
    </xf>
    <xf numFmtId="4" fontId="16" fillId="2" borderId="2" xfId="10" applyNumberFormat="1" applyFont="1" applyFill="1" applyBorder="1" applyAlignment="1">
      <alignment horizontal="center" vertical="center" wrapText="1"/>
    </xf>
    <xf numFmtId="4" fontId="15" fillId="2" borderId="2" xfId="10" applyNumberFormat="1" applyFont="1" applyFill="1" applyBorder="1" applyAlignment="1">
      <alignment horizontal="center" vertical="center" wrapText="1"/>
    </xf>
    <xf numFmtId="4" fontId="15" fillId="0" borderId="2" xfId="10" applyNumberFormat="1" applyFont="1" applyFill="1" applyBorder="1" applyAlignment="1">
      <alignment horizontal="center" vertical="center" wrapText="1"/>
    </xf>
    <xf numFmtId="0" fontId="16" fillId="2" borderId="2" xfId="24" applyFont="1" applyFill="1" applyBorder="1" applyAlignment="1">
      <alignment horizontal="center" vertical="center"/>
    </xf>
    <xf numFmtId="0" fontId="15" fillId="2" borderId="4" xfId="10" applyFont="1" applyFill="1" applyBorder="1" applyAlignment="1">
      <alignment horizontal="center" vertical="center"/>
    </xf>
    <xf numFmtId="4" fontId="15" fillId="2" borderId="2" xfId="5" applyNumberFormat="1" applyFont="1" applyFill="1" applyBorder="1" applyAlignment="1">
      <alignment horizontal="center" vertical="center"/>
    </xf>
    <xf numFmtId="4" fontId="15" fillId="2" borderId="2" xfId="31" applyNumberFormat="1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5" fontId="15" fillId="2" borderId="2" xfId="0" applyNumberFormat="1" applyFont="1" applyFill="1" applyBorder="1" applyAlignment="1" applyProtection="1">
      <alignment horizontal="center" vertical="center" wrapText="1"/>
    </xf>
    <xf numFmtId="3" fontId="12" fillId="2" borderId="0" xfId="19" applyNumberFormat="1" applyFont="1" applyFill="1" applyAlignment="1" applyProtection="1">
      <alignment horizontal="center"/>
      <protection locked="0"/>
    </xf>
    <xf numFmtId="0" fontId="15" fillId="0" borderId="2" xfId="10" applyFont="1" applyFill="1" applyBorder="1" applyAlignment="1">
      <alignment horizontal="left" vertical="center"/>
    </xf>
    <xf numFmtId="0" fontId="15" fillId="0" borderId="2" xfId="31" applyFont="1" applyFill="1" applyBorder="1" applyAlignment="1">
      <alignment horizontal="left" vertical="center" wrapText="1"/>
    </xf>
    <xf numFmtId="0" fontId="15" fillId="0" borderId="2" xfId="31" applyFont="1" applyFill="1" applyBorder="1" applyAlignment="1">
      <alignment horizontal="left" vertical="center"/>
    </xf>
    <xf numFmtId="0" fontId="15" fillId="0" borderId="4" xfId="10" applyFont="1" applyFill="1" applyBorder="1" applyAlignment="1">
      <alignment horizontal="center" vertical="center"/>
    </xf>
    <xf numFmtId="0" fontId="15" fillId="2" borderId="2" xfId="24" applyFont="1" applyFill="1" applyBorder="1" applyAlignment="1">
      <alignment horizontal="center" vertical="center" wrapText="1"/>
    </xf>
    <xf numFmtId="167" fontId="15" fillId="2" borderId="2" xfId="24" applyNumberFormat="1" applyFont="1" applyFill="1" applyBorder="1" applyAlignment="1">
      <alignment horizontal="center" vertical="center" wrapText="1"/>
    </xf>
    <xf numFmtId="3" fontId="15" fillId="2" borderId="2" xfId="24" applyNumberFormat="1" applyFont="1" applyFill="1" applyBorder="1" applyAlignment="1">
      <alignment horizontal="center" vertical="center" wrapText="1"/>
    </xf>
    <xf numFmtId="165" fontId="15" fillId="2" borderId="2" xfId="24" applyNumberFormat="1" applyFont="1" applyFill="1" applyBorder="1" applyAlignment="1">
      <alignment horizontal="center" vertical="center" wrapText="1"/>
    </xf>
    <xf numFmtId="0" fontId="15" fillId="2" borderId="2" xfId="31" applyFont="1" applyFill="1" applyBorder="1" applyAlignment="1">
      <alignment horizontal="center" vertical="center" wrapText="1"/>
    </xf>
    <xf numFmtId="3" fontId="15" fillId="2" borderId="4" xfId="10" applyNumberFormat="1" applyFont="1" applyFill="1" applyBorder="1" applyAlignment="1">
      <alignment horizontal="center" vertical="center" wrapText="1"/>
    </xf>
    <xf numFmtId="0" fontId="16" fillId="2" borderId="4" xfId="31" applyFont="1" applyFill="1" applyBorder="1" applyAlignment="1">
      <alignment horizontal="center" vertical="center"/>
    </xf>
    <xf numFmtId="4" fontId="16" fillId="2" borderId="4" xfId="10" applyNumberFormat="1" applyFont="1" applyFill="1" applyBorder="1" applyAlignment="1">
      <alignment horizontal="center" vertical="center" wrapText="1"/>
    </xf>
    <xf numFmtId="4" fontId="15" fillId="2" borderId="4" xfId="10" applyNumberFormat="1" applyFont="1" applyFill="1" applyBorder="1" applyAlignment="1">
      <alignment horizontal="center" vertical="center" wrapText="1"/>
    </xf>
    <xf numFmtId="0" fontId="15" fillId="0" borderId="2" xfId="3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5" fillId="0" borderId="4" xfId="1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0" fontId="16" fillId="0" borderId="2" xfId="31" applyFont="1" applyFill="1" applyBorder="1" applyAlignment="1">
      <alignment horizontal="left" vertical="center"/>
    </xf>
    <xf numFmtId="3" fontId="15" fillId="0" borderId="4" xfId="32" applyNumberFormat="1" applyFont="1" applyFill="1" applyBorder="1" applyAlignment="1">
      <alignment horizontal="center" vertical="center" wrapText="1"/>
    </xf>
    <xf numFmtId="3" fontId="15" fillId="0" borderId="2" xfId="32" applyNumberFormat="1" applyFont="1" applyFill="1" applyBorder="1" applyAlignment="1">
      <alignment horizontal="center" vertical="center" wrapText="1"/>
    </xf>
    <xf numFmtId="3" fontId="15" fillId="0" borderId="2" xfId="32" quotePrefix="1" applyNumberFormat="1" applyFont="1" applyFill="1" applyBorder="1" applyAlignment="1">
      <alignment horizontal="center" vertical="center" wrapText="1"/>
    </xf>
    <xf numFmtId="166" fontId="15" fillId="0" borderId="2" xfId="10" applyNumberFormat="1" applyFont="1" applyFill="1" applyBorder="1" applyAlignment="1">
      <alignment horizontal="center" vertical="center" wrapText="1"/>
    </xf>
    <xf numFmtId="3" fontId="15" fillId="0" borderId="2" xfId="10" applyNumberFormat="1" applyFont="1" applyFill="1" applyBorder="1" applyAlignment="1">
      <alignment horizontal="center" vertical="center" wrapText="1"/>
    </xf>
    <xf numFmtId="1" fontId="15" fillId="0" borderId="2" xfId="1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5" fillId="0" borderId="0" xfId="10" applyFont="1" applyFill="1"/>
    <xf numFmtId="4" fontId="16" fillId="0" borderId="4" xfId="10" applyNumberFormat="1" applyFont="1" applyFill="1" applyBorder="1" applyAlignment="1">
      <alignment horizontal="center" vertical="center" wrapText="1"/>
    </xf>
    <xf numFmtId="0" fontId="16" fillId="0" borderId="2" xfId="31" applyFont="1" applyFill="1" applyBorder="1" applyAlignment="1">
      <alignment vertical="center"/>
    </xf>
    <xf numFmtId="166" fontId="16" fillId="0" borderId="2" xfId="1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/>
    <xf numFmtId="4" fontId="16" fillId="0" borderId="2" xfId="1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2" borderId="3" xfId="10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4" fontId="22" fillId="2" borderId="2" xfId="10" applyNumberFormat="1" applyFont="1" applyFill="1" applyBorder="1" applyAlignment="1">
      <alignment horizontal="center" vertical="center" wrapText="1"/>
    </xf>
    <xf numFmtId="0" fontId="15" fillId="2" borderId="2" xfId="19" applyFont="1" applyFill="1" applyBorder="1" applyAlignment="1" applyProtection="1">
      <alignment horizontal="center" vertical="center" wrapText="1"/>
      <protection locked="0"/>
    </xf>
    <xf numFmtId="0" fontId="18" fillId="2" borderId="2" xfId="19" applyFont="1" applyFill="1" applyBorder="1" applyAlignment="1" applyProtection="1">
      <alignment horizontal="center"/>
      <protection locked="0"/>
    </xf>
    <xf numFmtId="0" fontId="15" fillId="2" borderId="2" xfId="31" applyFont="1" applyFill="1" applyBorder="1" applyAlignment="1" applyProtection="1">
      <alignment horizontal="center" vertical="center" wrapText="1"/>
      <protection locked="0"/>
    </xf>
    <xf numFmtId="0" fontId="15" fillId="2" borderId="2" xfId="19" applyFont="1" applyFill="1" applyBorder="1" applyAlignment="1" applyProtection="1">
      <alignment horizontal="center" vertical="center" textRotation="90" wrapText="1"/>
      <protection locked="0"/>
    </xf>
    <xf numFmtId="0" fontId="16" fillId="2" borderId="2" xfId="19" applyFont="1" applyFill="1" applyBorder="1" applyAlignment="1" applyProtection="1">
      <alignment horizontal="center" vertical="center" textRotation="90" wrapText="1"/>
      <protection locked="0"/>
    </xf>
    <xf numFmtId="0" fontId="15" fillId="2" borderId="5" xfId="31" applyFont="1" applyFill="1" applyBorder="1" applyAlignment="1" applyProtection="1">
      <alignment horizontal="center" vertical="center" wrapText="1"/>
      <protection locked="0"/>
    </xf>
    <xf numFmtId="0" fontId="15" fillId="2" borderId="3" xfId="31" applyFont="1" applyFill="1" applyBorder="1" applyAlignment="1" applyProtection="1">
      <alignment horizontal="center" vertical="center" wrapText="1"/>
      <protection locked="0"/>
    </xf>
    <xf numFmtId="0" fontId="15" fillId="2" borderId="4" xfId="3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6" fillId="2" borderId="2" xfId="26" applyFont="1" applyFill="1" applyBorder="1" applyAlignment="1" applyProtection="1">
      <alignment horizontal="center" vertical="center" wrapText="1"/>
      <protection locked="0"/>
    </xf>
    <xf numFmtId="0" fontId="16" fillId="2" borderId="2" xfId="11" applyFont="1" applyFill="1" applyBorder="1" applyAlignment="1" applyProtection="1">
      <alignment horizontal="center" vertical="center" wrapText="1"/>
      <protection locked="0"/>
    </xf>
    <xf numFmtId="0" fontId="16" fillId="2" borderId="5" xfId="26" applyFont="1" applyFill="1" applyBorder="1" applyAlignment="1" applyProtection="1">
      <alignment horizontal="center" vertical="center" wrapText="1"/>
      <protection locked="0"/>
    </xf>
    <xf numFmtId="0" fontId="16" fillId="2" borderId="3" xfId="26" applyFont="1" applyFill="1" applyBorder="1" applyAlignment="1" applyProtection="1">
      <alignment horizontal="center" vertical="center" wrapText="1"/>
      <protection locked="0"/>
    </xf>
    <xf numFmtId="0" fontId="16" fillId="2" borderId="4" xfId="26" applyFont="1" applyFill="1" applyBorder="1" applyAlignment="1" applyProtection="1">
      <alignment horizontal="center" vertical="center" wrapText="1"/>
      <protection locked="0"/>
    </xf>
    <xf numFmtId="165" fontId="15" fillId="2" borderId="5" xfId="24" applyNumberFormat="1" applyFont="1" applyFill="1" applyBorder="1" applyAlignment="1">
      <alignment horizontal="center" vertical="center" wrapText="1"/>
    </xf>
    <xf numFmtId="165" fontId="15" fillId="2" borderId="3" xfId="24" applyNumberFormat="1" applyFont="1" applyFill="1" applyBorder="1" applyAlignment="1">
      <alignment horizontal="center" vertical="center" wrapText="1"/>
    </xf>
    <xf numFmtId="165" fontId="15" fillId="2" borderId="4" xfId="24" applyNumberFormat="1" applyFont="1" applyFill="1" applyBorder="1" applyAlignment="1">
      <alignment horizontal="center" vertical="center" wrapText="1"/>
    </xf>
    <xf numFmtId="0" fontId="15" fillId="2" borderId="2" xfId="24" applyFont="1" applyFill="1" applyBorder="1" applyAlignment="1">
      <alignment horizontal="center" vertical="center" wrapText="1"/>
    </xf>
    <xf numFmtId="167" fontId="15" fillId="2" borderId="2" xfId="24" applyNumberFormat="1" applyFont="1" applyFill="1" applyBorder="1" applyAlignment="1">
      <alignment horizontal="center" vertical="center" wrapText="1"/>
    </xf>
    <xf numFmtId="3" fontId="15" fillId="2" borderId="2" xfId="24" applyNumberFormat="1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left" vertical="center" wrapText="1"/>
    </xf>
    <xf numFmtId="0" fontId="16" fillId="2" borderId="4" xfId="10" applyFont="1" applyFill="1" applyBorder="1" applyAlignment="1">
      <alignment horizontal="left" vertical="center" wrapText="1"/>
    </xf>
    <xf numFmtId="0" fontId="16" fillId="2" borderId="2" xfId="10" applyFont="1" applyFill="1" applyBorder="1" applyAlignment="1">
      <alignment horizontal="center" vertical="center"/>
    </xf>
    <xf numFmtId="0" fontId="15" fillId="2" borderId="6" xfId="24" applyFont="1" applyFill="1" applyBorder="1" applyAlignment="1">
      <alignment horizontal="center" vertical="center" wrapText="1"/>
    </xf>
    <xf numFmtId="0" fontId="15" fillId="2" borderId="7" xfId="24" applyFont="1" applyFill="1" applyBorder="1" applyAlignment="1">
      <alignment horizontal="center" vertical="center" wrapText="1"/>
    </xf>
    <xf numFmtId="0" fontId="15" fillId="2" borderId="8" xfId="24" applyFont="1" applyFill="1" applyBorder="1" applyAlignment="1">
      <alignment horizontal="center" vertical="center" wrapText="1"/>
    </xf>
    <xf numFmtId="165" fontId="15" fillId="2" borderId="2" xfId="24" applyNumberFormat="1" applyFont="1" applyFill="1" applyBorder="1" applyAlignment="1">
      <alignment horizontal="center" vertical="center" wrapText="1"/>
    </xf>
    <xf numFmtId="0" fontId="15" fillId="2" borderId="6" xfId="31" applyFont="1" applyFill="1" applyBorder="1" applyAlignment="1">
      <alignment horizontal="center" vertical="center" wrapText="1"/>
    </xf>
    <xf numFmtId="0" fontId="15" fillId="2" borderId="7" xfId="31" applyFont="1" applyFill="1" applyBorder="1" applyAlignment="1">
      <alignment horizontal="center" vertical="center" wrapText="1"/>
    </xf>
    <xf numFmtId="0" fontId="16" fillId="0" borderId="2" xfId="31" applyFont="1" applyFill="1" applyBorder="1" applyAlignment="1">
      <alignment horizontal="left" vertical="center" wrapText="1"/>
    </xf>
    <xf numFmtId="0" fontId="15" fillId="2" borderId="13" xfId="31" applyFont="1" applyFill="1" applyBorder="1" applyAlignment="1">
      <alignment horizontal="center" vertical="center" wrapText="1"/>
    </xf>
    <xf numFmtId="0" fontId="15" fillId="2" borderId="9" xfId="31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0" fontId="15" fillId="2" borderId="11" xfId="31" applyFont="1" applyFill="1" applyBorder="1" applyAlignment="1">
      <alignment horizontal="center" vertical="center" wrapText="1"/>
    </xf>
    <xf numFmtId="0" fontId="15" fillId="2" borderId="10" xfId="31" applyFont="1" applyFill="1" applyBorder="1" applyAlignment="1">
      <alignment horizontal="center" vertical="center" wrapText="1"/>
    </xf>
    <xf numFmtId="0" fontId="15" fillId="2" borderId="5" xfId="31" applyFont="1" applyFill="1" applyBorder="1" applyAlignment="1">
      <alignment horizontal="center" vertical="center" wrapText="1"/>
    </xf>
    <xf numFmtId="0" fontId="15" fillId="2" borderId="4" xfId="31" applyFont="1" applyFill="1" applyBorder="1" applyAlignment="1">
      <alignment horizontal="center" vertical="center" wrapText="1"/>
    </xf>
    <xf numFmtId="166" fontId="15" fillId="2" borderId="13" xfId="31" applyNumberFormat="1" applyFont="1" applyFill="1" applyBorder="1" applyAlignment="1">
      <alignment horizontal="center" vertical="center" wrapText="1"/>
    </xf>
    <xf numFmtId="166" fontId="15" fillId="2" borderId="9" xfId="31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2" borderId="2" xfId="3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14" xfId="31" applyFont="1" applyFill="1" applyBorder="1" applyAlignment="1">
      <alignment horizontal="center" vertical="center" wrapText="1"/>
    </xf>
    <xf numFmtId="0" fontId="15" fillId="2" borderId="8" xfId="31" applyFont="1" applyFill="1" applyBorder="1" applyAlignment="1">
      <alignment horizontal="center" vertical="center" wrapText="1"/>
    </xf>
    <xf numFmtId="3" fontId="15" fillId="2" borderId="6" xfId="31" applyNumberFormat="1" applyFont="1" applyFill="1" applyBorder="1" applyAlignment="1">
      <alignment horizontal="center" vertical="center" wrapText="1"/>
    </xf>
    <xf numFmtId="3" fontId="15" fillId="2" borderId="7" xfId="31" applyNumberFormat="1" applyFont="1" applyFill="1" applyBorder="1" applyAlignment="1">
      <alignment horizontal="center" vertical="center" wrapText="1"/>
    </xf>
    <xf numFmtId="3" fontId="15" fillId="2" borderId="8" xfId="31" applyNumberFormat="1" applyFont="1" applyFill="1" applyBorder="1" applyAlignment="1">
      <alignment horizontal="center" vertical="center" wrapText="1"/>
    </xf>
  </cellXfs>
  <cellStyles count="36">
    <cellStyle name="Excel Built-in Normal" xfId="1"/>
    <cellStyle name="Excel Built-in Normal 1" xfId="2"/>
    <cellStyle name="Excel Built-in Normal 2" xfId="3"/>
    <cellStyle name="Excel Built-in Normal 3" xfId="34"/>
    <cellStyle name="Excel Built-in Normal_сем ПРИЛОЖЕНИЕ 2(исправлен.30.06)" xfId="4"/>
    <cellStyle name="TableStyleLight1" xfId="5"/>
    <cellStyle name="ЗаголовокСтолбца" xfId="6"/>
    <cellStyle name="Обычный" xfId="0" builtinId="0"/>
    <cellStyle name="Обычный 10" xfId="7"/>
    <cellStyle name="Обычный 11" xfId="8"/>
    <cellStyle name="Обычный 12" xfId="9"/>
    <cellStyle name="Обычный 12 2" xfId="10"/>
    <cellStyle name="Обычный 2" xfId="11"/>
    <cellStyle name="Обычный 2 2" xfId="12"/>
    <cellStyle name="Обычный 2 2 2" xfId="13"/>
    <cellStyle name="Обычный 2 3" xfId="14"/>
    <cellStyle name="Обычный 2_2 Перечень МКД с техно-фин инфо" xfId="15"/>
    <cellStyle name="Обычный 3" xfId="16"/>
    <cellStyle name="Обычный 4" xfId="17"/>
    <cellStyle name="Обычный 5" xfId="18"/>
    <cellStyle name="Обычный 6" xfId="19"/>
    <cellStyle name="Обычный 6 2" xfId="35"/>
    <cellStyle name="Обычный 7" xfId="20"/>
    <cellStyle name="Обычный 7 4" xfId="21"/>
    <cellStyle name="Обычный 7_гпд 2017-2019" xfId="22"/>
    <cellStyle name="Обычный 9" xfId="23"/>
    <cellStyle name="Обычный_3 Реестр  видав работ и услуг" xfId="32"/>
    <cellStyle name="Обычный_Лист1" xfId="24"/>
    <cellStyle name="Обычный_Лист1 2 2" xfId="31"/>
    <cellStyle name="Обычный_Лист1_приложение 1" xfId="25"/>
    <cellStyle name="Обычный_Лист1_СВОД  (итог 1 приложение + 9 р-в) 18.07.2016 КП" xfId="26"/>
    <cellStyle name="Пояснение 2" xfId="27"/>
    <cellStyle name="Процентный 2" xfId="30"/>
    <cellStyle name="Стиль 1" xfId="28"/>
    <cellStyle name="Финансовый 2" xfId="29"/>
    <cellStyle name="Финансовый 2 2" xfId="3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/&#1056;&#1072;&#1081;&#1086;&#1085;&#1085;&#1072;&#1103;%20&#1087;&#1088;&#1086;&#1075;&#1088;&#1072;&#1084;&#1084;&#1072;/&#1087;&#1088;&#1086;&#1075;&#1088;&#1072;&#1084;&#1084;&#1072;/27%20&#1084;&#1072;&#1103;%2016%20&#1072;&#1076;&#1088;&#1077;&#1089;&#1085;&#1099;&#1081;%20&#1087;&#1077;&#1088;&#1077;&#1095;&#1077;&#1085;&#1100;%20&#1089;%20&#1076;&#1086;&#1073;&#1072;&#1074;&#1086;&#1095;&#1085;&#1099;&#1084;&#1080;%20&#1076;&#1086;&#1084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иски"/>
    </sheetNames>
    <sheetDataSet>
      <sheetData sheetId="0"/>
      <sheetData sheetId="1">
        <row r="1">
          <cell r="B1" t="str">
            <v>Адрес многоквартирного дома</v>
          </cell>
        </row>
        <row r="2">
          <cell r="B2">
            <v>2</v>
          </cell>
        </row>
        <row r="3">
          <cell r="B3" t="str">
            <v>Варнавинский муниципальный район</v>
          </cell>
        </row>
        <row r="4">
          <cell r="B4" t="str">
            <v>ВСЕГО по МО 2014 - 2043 г.г.</v>
          </cell>
        </row>
        <row r="5">
          <cell r="B5" t="str">
            <v>2014 - 2018 г.г.</v>
          </cell>
        </row>
        <row r="6">
          <cell r="B6" t="str">
            <v xml:space="preserve">ИТОГО по периоду 2014 - 2018 </v>
          </cell>
        </row>
        <row r="7">
          <cell r="B7" t="str">
            <v>2019 - 2023 г.г.</v>
          </cell>
        </row>
        <row r="8">
          <cell r="B8" t="str">
            <v xml:space="preserve">ИТОГО по периоду 2019 - 2023 </v>
          </cell>
        </row>
        <row r="9">
          <cell r="B9" t="str">
            <v>2024 - 2033 г.г.</v>
          </cell>
        </row>
        <row r="10">
          <cell r="B10" t="str">
            <v xml:space="preserve">ИТОГО по периоду 2024 - 2033 </v>
          </cell>
        </row>
        <row r="11">
          <cell r="B11" t="str">
            <v>2034 - 2043 г.г.</v>
          </cell>
        </row>
        <row r="12">
          <cell r="B12" t="str">
            <v>ИТОГО по периоду 2034 - 2043</v>
          </cell>
        </row>
        <row r="13">
          <cell r="B13" t="str">
            <v>р.п. Варнавино, ул.Продотрядников, д. 37</v>
          </cell>
        </row>
        <row r="14">
          <cell r="B14" t="str">
            <v>д. Михаленино, ул Молодежная, д.  1</v>
          </cell>
        </row>
        <row r="15">
          <cell r="B15" t="str">
            <v>д. Михаленино, ул Школьная, д. 3</v>
          </cell>
        </row>
        <row r="16">
          <cell r="B16" t="str">
            <v>п. Восход, ул. Центральная, д.  5</v>
          </cell>
        </row>
        <row r="17">
          <cell r="B17" t="str">
            <v>п. Мирный, ул. Центральная, д. 14</v>
          </cell>
        </row>
        <row r="18">
          <cell r="B18" t="str">
            <v>р.п. Варнавино, ул.Молодежная, д. 18</v>
          </cell>
        </row>
        <row r="19">
          <cell r="B19" t="str">
            <v>р.п. Варнавино, ул.Советская, д. 6</v>
          </cell>
        </row>
        <row r="20">
          <cell r="B20" t="str">
            <v>р.п. Варнавино, ул.Советская, д. 9</v>
          </cell>
        </row>
        <row r="21">
          <cell r="B21" t="str">
            <v>р.п. Варнавино, ул.Нижегородская, д. 19</v>
          </cell>
        </row>
        <row r="22">
          <cell r="B22" t="str">
            <v>р.п. Варнавино, ул.Советская, д. 4</v>
          </cell>
        </row>
        <row r="23">
          <cell r="B23" t="str">
            <v>р.п. Варнавино, ул.Молодежная, д.  17</v>
          </cell>
        </row>
        <row r="24">
          <cell r="B24" t="str">
            <v>р.п. Варнавино, ул.Молодежная, д. 21</v>
          </cell>
        </row>
        <row r="25">
          <cell r="B25" t="str">
            <v>р.п. Варнавино, ул.Комсомольская, д. 54</v>
          </cell>
        </row>
        <row r="26">
          <cell r="B26" t="str">
            <v>р.п. Варнавино, ул.Продотрядников, д. 12</v>
          </cell>
        </row>
        <row r="27">
          <cell r="B27" t="str">
            <v>п. Северный, ул. Победы, д. 5</v>
          </cell>
        </row>
        <row r="28">
          <cell r="B28" t="str">
            <v>р.п. Варнавино, ул.Молодежная, д.  12</v>
          </cell>
        </row>
        <row r="29">
          <cell r="B29" t="str">
            <v>п. Северный, ул. Молодежная, д. 21</v>
          </cell>
        </row>
        <row r="30">
          <cell r="B30" t="str">
            <v>р.п. Варнавино, ул.Молодежная, д. 11</v>
          </cell>
        </row>
        <row r="31">
          <cell r="B31" t="str">
            <v>д. Михаленино, ул Школьная, д.  4</v>
          </cell>
        </row>
        <row r="32">
          <cell r="B32" t="str">
            <v>п. Северный, ул. Победы, д.  2</v>
          </cell>
        </row>
        <row r="33">
          <cell r="B33" t="str">
            <v>р.п. Варнавино, ул.Набережная, д. 11а</v>
          </cell>
        </row>
        <row r="34">
          <cell r="B34" t="str">
            <v>п. Черемушки, ул. Советская, д.  6</v>
          </cell>
        </row>
        <row r="35">
          <cell r="B35" t="str">
            <v>п. Восход, ул. Центральная, д. 6</v>
          </cell>
        </row>
        <row r="36">
          <cell r="B36" t="str">
            <v>п. Мирный, ул. Центральная, д. 8</v>
          </cell>
        </row>
        <row r="37">
          <cell r="B37" t="str">
            <v>п. Черемушки, ул. Советская, д. 2</v>
          </cell>
        </row>
        <row r="38">
          <cell r="B38" t="str">
            <v>п. Восход, ул. Центральная, д.10</v>
          </cell>
        </row>
        <row r="39">
          <cell r="B39" t="str">
            <v>п. Черемушки, ул. Советская, д.8</v>
          </cell>
        </row>
        <row r="40">
          <cell r="B40" t="str">
            <v>р.п. Варнавино, ул.Комсомольская, д. 58</v>
          </cell>
        </row>
        <row r="41">
          <cell r="B41" t="str">
            <v>п. Черемушки, ул. Советская, д. 18</v>
          </cell>
        </row>
        <row r="42">
          <cell r="B42" t="str">
            <v>п. Северный, ул. Победы, д.  9</v>
          </cell>
        </row>
        <row r="43">
          <cell r="B43" t="str">
            <v>р.п. Варнавино, ул.Молодежная, д. 16</v>
          </cell>
        </row>
        <row r="44">
          <cell r="B44" t="str">
            <v>р.п. Варнавино, ул.Советская, д. 2</v>
          </cell>
        </row>
        <row r="45">
          <cell r="B45" t="str">
            <v>п. Мирный, ул.Садовая, д.  1</v>
          </cell>
        </row>
        <row r="46">
          <cell r="B46" t="str">
            <v>р.п. Варнавино, ул.Продотрядников, д. 10</v>
          </cell>
        </row>
        <row r="47">
          <cell r="B47" t="str">
            <v>п. Мирный, ул. Садовая, д.  3</v>
          </cell>
        </row>
        <row r="48">
          <cell r="B48" t="str">
            <v>р.п. Варнавино, ул.Продотрядников, д. 2</v>
          </cell>
        </row>
        <row r="49">
          <cell r="B49" t="str">
            <v>п. Северный, ул. Победы, д.  4</v>
          </cell>
        </row>
        <row r="50">
          <cell r="B50" t="str">
            <v>р.п. Варнавино, ул.Советская, д. 1</v>
          </cell>
        </row>
        <row r="51">
          <cell r="B51" t="str">
            <v>д. Михаленино, ул Школьная, д. 1</v>
          </cell>
        </row>
        <row r="52">
          <cell r="B52" t="str">
            <v>р.п. Варнавино, ул.Комсомольская, д. 5</v>
          </cell>
        </row>
        <row r="53">
          <cell r="B53" t="str">
            <v>п. Восход, ул. Центральная, д.  9</v>
          </cell>
        </row>
        <row r="54">
          <cell r="B54" t="str">
            <v>р.п. Варнавино, ул.Школьная, д.4</v>
          </cell>
        </row>
        <row r="55">
          <cell r="B55" t="str">
            <v>п. Восход, ул. Центральная, д.11</v>
          </cell>
        </row>
        <row r="56">
          <cell r="B56" t="str">
            <v>п. Черемушки, ул. Советская, д. 5</v>
          </cell>
        </row>
        <row r="57">
          <cell r="B57" t="str">
            <v>р.п. Варнавино, ул.Советская, д. 5</v>
          </cell>
        </row>
        <row r="58">
          <cell r="B58" t="str">
            <v>р.п. Варнавино, ул.Молодежная, д. 19</v>
          </cell>
        </row>
        <row r="59">
          <cell r="B59" t="str">
            <v>п. Черемушки, ул. Советская, д. 16</v>
          </cell>
        </row>
        <row r="60">
          <cell r="B60" t="str">
            <v>р.п. Варнавино ул.Советская, д.14</v>
          </cell>
        </row>
        <row r="61">
          <cell r="B61" t="str">
            <v>п. Северный, ул. Победы, д. 10</v>
          </cell>
        </row>
        <row r="62">
          <cell r="B62" t="str">
            <v>р.п. Варнавино, ул.Советская, д. 3</v>
          </cell>
        </row>
        <row r="63">
          <cell r="B63" t="str">
            <v>р.п. Варнавино, ул.Молодежная, д. 23</v>
          </cell>
        </row>
        <row r="64">
          <cell r="B64" t="str">
            <v>п. Мирный, ул. Центральная, д. 16</v>
          </cell>
        </row>
        <row r="65">
          <cell r="B65" t="str">
            <v>с. Горки, ул. Молодежная, д. 35</v>
          </cell>
        </row>
        <row r="66">
          <cell r="B66" t="str">
            <v>п. Мирный, ул. Центральная, д. 10</v>
          </cell>
        </row>
        <row r="67">
          <cell r="B67" t="str">
            <v>п. Мирный, ул. Центральная, д. 17</v>
          </cell>
        </row>
        <row r="68">
          <cell r="B68" t="str">
            <v>р.п. Варнавино, ул.Советская, д. 7</v>
          </cell>
        </row>
        <row r="69">
          <cell r="B69" t="str">
            <v>п. Черемушки, ул. Советская, д.  3</v>
          </cell>
        </row>
        <row r="70">
          <cell r="B70" t="str">
            <v>п. Мирный, ул. Центральная, д. 21</v>
          </cell>
        </row>
        <row r="71">
          <cell r="B71" t="str">
            <v>р.п. Варнавино, ул.Советская, д. 12</v>
          </cell>
        </row>
        <row r="72">
          <cell r="B72" t="str">
            <v>р.п. Варнавино, ул.Комсомольская, д. 14а</v>
          </cell>
        </row>
        <row r="73">
          <cell r="B73" t="str">
            <v>р.п. Варнавино, ул.Молодежная, д. 24</v>
          </cell>
        </row>
        <row r="74">
          <cell r="B74" t="str">
            <v>п. Северный, ул. Победы, д.  8</v>
          </cell>
        </row>
        <row r="75">
          <cell r="B75" t="str">
            <v>р.п. Варнавино, ул.Школьная, д. 6</v>
          </cell>
        </row>
        <row r="76">
          <cell r="B76" t="str">
            <v>р.п. Варнавино, ул.Молодежная, д.  15</v>
          </cell>
        </row>
        <row r="77">
          <cell r="B77" t="str">
            <v>р.п. Варнавин, ул.Советская, д. 13</v>
          </cell>
        </row>
        <row r="78">
          <cell r="B78" t="str">
            <v>п. Заречный, ул. Лесная, д. 5</v>
          </cell>
        </row>
        <row r="79">
          <cell r="B79" t="str">
            <v>р.п. Варнавино, ул.Нижегородская, д. 50</v>
          </cell>
        </row>
        <row r="80">
          <cell r="B80" t="str">
            <v>р.п. Варнавино, ул.Молодежная, д.  26</v>
          </cell>
        </row>
        <row r="81">
          <cell r="B81" t="str">
            <v>п. Черемушки, ул. Советская, д. 4</v>
          </cell>
        </row>
        <row r="82">
          <cell r="B82" t="str">
            <v>п. Мирный, ул. Центральная, д. 15</v>
          </cell>
        </row>
        <row r="83">
          <cell r="B83" t="str">
            <v>п. Мирный, ул. Центральная, д. 3</v>
          </cell>
        </row>
        <row r="84">
          <cell r="B84" t="str">
            <v>р.п. Варнавино, ул.Советская, д. 11</v>
          </cell>
        </row>
        <row r="85">
          <cell r="B85" t="str">
            <v>р.п. Варнавино, ул.Молодежная, д.  22</v>
          </cell>
        </row>
        <row r="86">
          <cell r="B86" t="str">
            <v>п. Восход, ул. Центральная, д. 7</v>
          </cell>
        </row>
        <row r="87">
          <cell r="B87" t="str">
            <v>п. Северный, ул. Победы, д.  3</v>
          </cell>
        </row>
        <row r="88">
          <cell r="B88" t="str">
            <v>р.п. Варнавино, ул.Советская, д. 8</v>
          </cell>
        </row>
        <row r="89">
          <cell r="B89" t="str">
            <v>п. Восход, ул. Центральная, д. 8</v>
          </cell>
        </row>
        <row r="90">
          <cell r="B90" t="str">
            <v>п. Черемушки, ул. Советская, д. 1</v>
          </cell>
        </row>
        <row r="91">
          <cell r="B91" t="str">
            <v>п. Мирный, ул. Центральная, д. 18</v>
          </cell>
        </row>
        <row r="92">
          <cell r="B92" t="str">
            <v>п. Восход, ул. Красноармейская, д.  7</v>
          </cell>
        </row>
        <row r="93">
          <cell r="B93" t="str">
            <v>р.п. Варнавино, ул.Молодежная, д.  20</v>
          </cell>
        </row>
        <row r="94">
          <cell r="B94" t="str">
            <v>п. Мирный, ул. Центральная, д.  1</v>
          </cell>
        </row>
        <row r="95">
          <cell r="B95" t="str">
            <v>п. Северный, ул. Победы, д.  1</v>
          </cell>
        </row>
        <row r="96">
          <cell r="B96" t="str">
            <v>р.п. Варнавино, ул.Молодежная, д. 14</v>
          </cell>
        </row>
        <row r="97">
          <cell r="B97" t="str">
            <v>п. Северный, ул. Победы, д. 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6" sqref="D6"/>
    </sheetView>
  </sheetViews>
  <sheetFormatPr defaultRowHeight="15" x14ac:dyDescent="0.25"/>
  <cols>
    <col min="2" max="2" width="27.140625" customWidth="1"/>
    <col min="3" max="3" width="33.42578125" customWidth="1"/>
  </cols>
  <sheetData>
    <row r="2" spans="2:4" x14ac:dyDescent="0.25">
      <c r="B2" t="s">
        <v>5</v>
      </c>
      <c r="C2" t="s">
        <v>1</v>
      </c>
      <c r="D2" t="s">
        <v>41</v>
      </c>
    </row>
    <row r="3" spans="2:4" x14ac:dyDescent="0.25">
      <c r="B3" t="s">
        <v>0</v>
      </c>
      <c r="C3" t="s">
        <v>39</v>
      </c>
      <c r="D3" t="s">
        <v>42</v>
      </c>
    </row>
    <row r="4" spans="2:4" x14ac:dyDescent="0.25">
      <c r="B4" t="s">
        <v>6</v>
      </c>
      <c r="C4" t="s">
        <v>40</v>
      </c>
      <c r="D4" t="s">
        <v>43</v>
      </c>
    </row>
    <row r="5" spans="2:4" x14ac:dyDescent="0.25">
      <c r="B5" t="s">
        <v>4</v>
      </c>
      <c r="D5" t="s">
        <v>44</v>
      </c>
    </row>
    <row r="6" spans="2:4" x14ac:dyDescent="0.25">
      <c r="B6" t="s">
        <v>45</v>
      </c>
    </row>
    <row r="7" spans="2:4" x14ac:dyDescent="0.25">
      <c r="B7" t="s">
        <v>7</v>
      </c>
    </row>
  </sheetData>
  <customSheetViews>
    <customSheetView guid="{8C3E5F66-F0DB-4D08-9F5B-67B0FB96FCEA}" state="hidden">
      <selection activeCell="D6" sqref="D6"/>
      <pageMargins left="0.7" right="0.7" top="0.75" bottom="0.75" header="0.3" footer="0.3"/>
    </customSheetView>
    <customSheetView guid="{FE61658D-65D5-447C-B491-5781ABFAA44F}" state="hidden">
      <selection activeCell="D6" sqref="D6"/>
      <pageMargins left="0.7" right="0.7" top="0.75" bottom="0.75" header="0.3" footer="0.3"/>
    </customSheetView>
    <customSheetView guid="{A4FEEC3A-2C82-4AFF-961D-BAEF15C4BBB4}" state="hidden">
      <selection activeCell="D6" sqref="D6"/>
      <pageMargins left="0.7" right="0.7" top="0.75" bottom="0.75" header="0.3" footer="0.3"/>
    </customSheetView>
    <customSheetView guid="{0ADED600-48BA-448F-BC0D-DF149B44094B}" state="hidden">
      <selection activeCell="D6" sqref="D6"/>
      <pageMargins left="0.7" right="0.7" top="0.75" bottom="0.75" header="0.3" footer="0.3"/>
    </customSheetView>
    <customSheetView guid="{6C57329B-EEB1-4B89-8032-30856DCF62C3}" state="hidden">
      <selection activeCell="D6" sqref="D6"/>
      <pageMargins left="0.7" right="0.7" top="0.75" bottom="0.75" header="0.3" footer="0.3"/>
    </customSheetView>
    <customSheetView guid="{310D114C-9B96-46A2-97AF-C1B2048863E3}" state="hidden">
      <selection activeCell="D6" sqref="D6"/>
      <pageMargins left="0.7" right="0.7" top="0.75" bottom="0.75" header="0.3" footer="0.3"/>
    </customSheetView>
    <customSheetView guid="{A4C904D7-1864-4150-8FCF-14DF60A56588}" state="hidden">
      <selection activeCell="D6" sqref="D6"/>
      <pageMargins left="0.7" right="0.7" top="0.75" bottom="0.75" header="0.3" footer="0.3"/>
    </customSheetView>
    <customSheetView guid="{6D00A279-5D87-4403-982D-F5240EA8E4D6}" state="hidden">
      <selection activeCell="D6" sqref="D6"/>
      <pageMargins left="0.7" right="0.7" top="0.75" bottom="0.75" header="0.3" footer="0.3"/>
    </customSheetView>
    <customSheetView guid="{06815801-3C0A-44F7-8BDB-CC16BDE7E351}" state="hidden">
      <selection activeCell="D6" sqref="D6"/>
      <pageMargins left="0.7" right="0.7" top="0.75" bottom="0.75" header="0.3" footer="0.3"/>
    </customSheetView>
    <customSheetView guid="{93B26B7F-86C6-4D5B-8B6A-5548D943C937}" state="hidden">
      <selection activeCell="D6" sqref="D6"/>
      <pageMargins left="0.7" right="0.7" top="0.75" bottom="0.75" header="0.3" footer="0.3"/>
    </customSheetView>
    <customSheetView guid="{11106EF7-25BE-42E7-A66A-736DA1878041}" state="hidden">
      <selection activeCell="D6" sqref="D6"/>
      <pageMargins left="0.7" right="0.7" top="0.75" bottom="0.75" header="0.3" footer="0.3"/>
    </customSheetView>
    <customSheetView guid="{11B81A0F-D958-4B4D-A010-2D4765524C62}" state="hidden">
      <selection activeCell="D6" sqref="D6"/>
      <pageMargins left="0.7" right="0.7" top="0.75" bottom="0.75" header="0.3" footer="0.3"/>
    </customSheetView>
    <customSheetView guid="{81CA61EB-8C68-4259-A50A-8C06B9A2A8F3}" state="hidden">
      <selection activeCell="D6" sqref="D6"/>
      <pageMargins left="0.7" right="0.7" top="0.75" bottom="0.75" header="0.3" footer="0.3"/>
    </customSheetView>
    <customSheetView guid="{C7B8E901-A074-42B4-AEE1-26FFFE50BAA0}" state="hidden">
      <selection activeCell="D6" sqref="D6"/>
      <pageMargins left="0.7" right="0.7" top="0.75" bottom="0.75" header="0.3" footer="0.3"/>
    </customSheetView>
    <customSheetView guid="{4A8DFC92-9EFC-4DFF-A295-D9436CC66CD9}" state="hidden">
      <selection activeCell="D6" sqref="D6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8"/>
  <sheetViews>
    <sheetView topLeftCell="F10" zoomScale="80" zoomScaleNormal="80" zoomScaleSheetLayoutView="90" workbookViewId="0">
      <selection activeCell="W2" sqref="W2:Z2"/>
    </sheetView>
  </sheetViews>
  <sheetFormatPr defaultColWidth="9.140625" defaultRowHeight="44.25" customHeight="1" x14ac:dyDescent="0.2"/>
  <cols>
    <col min="1" max="1" width="14.42578125" style="58" customWidth="1"/>
    <col min="2" max="2" width="13" style="58" customWidth="1"/>
    <col min="3" max="3" width="13.140625" style="58" customWidth="1"/>
    <col min="4" max="4" width="12.28515625" style="58" customWidth="1"/>
    <col min="5" max="9" width="11" style="58" customWidth="1"/>
    <col min="10" max="10" width="11" style="59" customWidth="1"/>
    <col min="11" max="13" width="11" style="58" customWidth="1"/>
    <col min="14" max="14" width="11" style="60" customWidth="1"/>
    <col min="15" max="21" width="11" style="58" customWidth="1"/>
    <col min="22" max="22" width="12.28515625" style="58" customWidth="1"/>
    <col min="23" max="23" width="13.42578125" style="58" customWidth="1"/>
    <col min="24" max="24" width="12.7109375" style="58" customWidth="1"/>
    <col min="25" max="25" width="11" style="58" customWidth="1"/>
    <col min="26" max="26" width="16.5703125" style="58" customWidth="1"/>
    <col min="27" max="16384" width="9.140625" style="58"/>
  </cols>
  <sheetData>
    <row r="2" spans="1:28" ht="95.25" customHeight="1" x14ac:dyDescent="0.2">
      <c r="W2" s="150" t="s">
        <v>146</v>
      </c>
      <c r="X2" s="150"/>
      <c r="Y2" s="150"/>
      <c r="Z2" s="150"/>
    </row>
    <row r="5" spans="1:28" ht="44.25" customHeight="1" x14ac:dyDescent="0.2">
      <c r="A5" s="151" t="s">
        <v>144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8" ht="44.25" customHeight="1" x14ac:dyDescent="0.2">
      <c r="A6" s="61"/>
      <c r="B6" s="61"/>
      <c r="C6" s="62"/>
      <c r="D6" s="62"/>
      <c r="E6" s="62"/>
      <c r="F6" s="62"/>
      <c r="G6" s="61"/>
      <c r="H6" s="61"/>
      <c r="I6" s="61"/>
      <c r="J6" s="61"/>
      <c r="K6" s="61"/>
      <c r="L6" s="61"/>
      <c r="M6" s="61"/>
      <c r="N6" s="63"/>
      <c r="O6" s="61"/>
      <c r="P6" s="61"/>
      <c r="Q6" s="64"/>
      <c r="R6" s="64"/>
      <c r="S6" s="64"/>
      <c r="T6" s="64"/>
      <c r="U6" s="64"/>
      <c r="V6" s="64"/>
      <c r="W6" s="64"/>
      <c r="X6" s="64"/>
      <c r="Y6" s="151" t="s">
        <v>46</v>
      </c>
      <c r="Z6" s="151"/>
    </row>
    <row r="7" spans="1:28" ht="44.25" customHeight="1" x14ac:dyDescent="0.2">
      <c r="A7" s="151" t="s">
        <v>145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</row>
    <row r="8" spans="1:28" ht="44.25" customHeight="1" x14ac:dyDescent="0.2">
      <c r="A8" s="65"/>
      <c r="B8" s="65"/>
      <c r="C8" s="66"/>
      <c r="D8" s="64"/>
      <c r="E8" s="66"/>
      <c r="F8" s="66"/>
      <c r="G8" s="65"/>
      <c r="H8" s="65"/>
      <c r="I8" s="65"/>
      <c r="J8" s="67"/>
      <c r="K8" s="65"/>
      <c r="L8" s="65"/>
      <c r="M8" s="65"/>
      <c r="N8" s="68"/>
      <c r="O8" s="65"/>
      <c r="P8" s="65"/>
      <c r="Q8" s="65"/>
      <c r="R8" s="65"/>
      <c r="S8" s="64"/>
      <c r="T8" s="64"/>
      <c r="U8" s="64"/>
      <c r="V8" s="64"/>
      <c r="W8" s="64"/>
      <c r="X8" s="64"/>
      <c r="Y8" s="64"/>
      <c r="Z8" s="64"/>
    </row>
    <row r="9" spans="1:28" ht="44.25" customHeight="1" x14ac:dyDescent="0.2">
      <c r="A9" s="142" t="s">
        <v>8</v>
      </c>
      <c r="B9" s="142" t="s">
        <v>9</v>
      </c>
      <c r="C9" s="144" t="s">
        <v>10</v>
      </c>
      <c r="D9" s="144"/>
      <c r="E9" s="144"/>
      <c r="F9" s="144"/>
      <c r="G9" s="145" t="s">
        <v>11</v>
      </c>
      <c r="H9" s="145" t="s">
        <v>12</v>
      </c>
      <c r="I9" s="145" t="s">
        <v>13</v>
      </c>
      <c r="J9" s="142" t="s">
        <v>14</v>
      </c>
      <c r="K9" s="142"/>
      <c r="L9" s="142"/>
      <c r="M9" s="142"/>
      <c r="N9" s="142" t="s">
        <v>15</v>
      </c>
      <c r="O9" s="142"/>
      <c r="P9" s="142"/>
      <c r="Q9" s="145" t="s">
        <v>16</v>
      </c>
      <c r="R9" s="142" t="s">
        <v>17</v>
      </c>
      <c r="S9" s="142"/>
      <c r="T9" s="142"/>
      <c r="U9" s="142"/>
      <c r="V9" s="145" t="s">
        <v>52</v>
      </c>
      <c r="W9" s="142" t="s">
        <v>18</v>
      </c>
      <c r="X9" s="142"/>
      <c r="Y9" s="142"/>
      <c r="Z9" s="142"/>
    </row>
    <row r="10" spans="1:28" ht="44.25" customHeight="1" x14ac:dyDescent="0.2">
      <c r="A10" s="142"/>
      <c r="B10" s="142"/>
      <c r="C10" s="142" t="s">
        <v>19</v>
      </c>
      <c r="D10" s="142" t="s">
        <v>20</v>
      </c>
      <c r="E10" s="142"/>
      <c r="F10" s="142"/>
      <c r="G10" s="145"/>
      <c r="H10" s="145"/>
      <c r="I10" s="145"/>
      <c r="J10" s="146" t="s">
        <v>19</v>
      </c>
      <c r="K10" s="147" t="s">
        <v>2</v>
      </c>
      <c r="L10" s="148"/>
      <c r="M10" s="149"/>
      <c r="N10" s="144" t="s">
        <v>2</v>
      </c>
      <c r="O10" s="144"/>
      <c r="P10" s="144"/>
      <c r="Q10" s="145"/>
      <c r="R10" s="142" t="s">
        <v>19</v>
      </c>
      <c r="S10" s="144" t="s">
        <v>2</v>
      </c>
      <c r="T10" s="144"/>
      <c r="U10" s="144"/>
      <c r="V10" s="145"/>
      <c r="W10" s="145" t="s">
        <v>21</v>
      </c>
      <c r="X10" s="144" t="s">
        <v>2</v>
      </c>
      <c r="Y10" s="144"/>
      <c r="Z10" s="144"/>
    </row>
    <row r="11" spans="1:28" ht="44.25" customHeight="1" x14ac:dyDescent="0.2">
      <c r="A11" s="142"/>
      <c r="B11" s="142"/>
      <c r="C11" s="142"/>
      <c r="D11" s="69" t="s">
        <v>51</v>
      </c>
      <c r="E11" s="69" t="s">
        <v>22</v>
      </c>
      <c r="F11" s="69" t="s">
        <v>23</v>
      </c>
      <c r="G11" s="145"/>
      <c r="H11" s="145"/>
      <c r="I11" s="145"/>
      <c r="J11" s="146"/>
      <c r="K11" s="69" t="s">
        <v>24</v>
      </c>
      <c r="L11" s="69" t="s">
        <v>25</v>
      </c>
      <c r="M11" s="69" t="s">
        <v>26</v>
      </c>
      <c r="N11" s="70" t="s">
        <v>27</v>
      </c>
      <c r="O11" s="69" t="s">
        <v>28</v>
      </c>
      <c r="P11" s="69" t="s">
        <v>29</v>
      </c>
      <c r="Q11" s="145"/>
      <c r="R11" s="143"/>
      <c r="S11" s="71" t="s">
        <v>30</v>
      </c>
      <c r="T11" s="71" t="s">
        <v>31</v>
      </c>
      <c r="U11" s="71" t="s">
        <v>32</v>
      </c>
      <c r="V11" s="145"/>
      <c r="W11" s="145"/>
      <c r="X11" s="69" t="s">
        <v>33</v>
      </c>
      <c r="Y11" s="69" t="s">
        <v>34</v>
      </c>
      <c r="Z11" s="69" t="s">
        <v>35</v>
      </c>
    </row>
    <row r="12" spans="1:28" ht="22.5" customHeight="1" x14ac:dyDescent="0.2">
      <c r="A12" s="142"/>
      <c r="B12" s="142"/>
      <c r="C12" s="72" t="s">
        <v>36</v>
      </c>
      <c r="D12" s="72" t="s">
        <v>36</v>
      </c>
      <c r="E12" s="72" t="s">
        <v>36</v>
      </c>
      <c r="F12" s="72" t="s">
        <v>36</v>
      </c>
      <c r="G12" s="72" t="s">
        <v>36</v>
      </c>
      <c r="H12" s="72" t="s">
        <v>36</v>
      </c>
      <c r="I12" s="72" t="s">
        <v>3</v>
      </c>
      <c r="J12" s="73" t="s">
        <v>3</v>
      </c>
      <c r="K12" s="72" t="s">
        <v>3</v>
      </c>
      <c r="L12" s="72" t="s">
        <v>3</v>
      </c>
      <c r="M12" s="72" t="s">
        <v>3</v>
      </c>
      <c r="N12" s="74" t="s">
        <v>37</v>
      </c>
      <c r="O12" s="72" t="s">
        <v>37</v>
      </c>
      <c r="P12" s="72" t="s">
        <v>37</v>
      </c>
      <c r="Q12" s="72" t="s">
        <v>37</v>
      </c>
      <c r="R12" s="72" t="s">
        <v>3</v>
      </c>
      <c r="S12" s="72" t="s">
        <v>3</v>
      </c>
      <c r="T12" s="72" t="s">
        <v>3</v>
      </c>
      <c r="U12" s="72" t="s">
        <v>3</v>
      </c>
      <c r="V12" s="72" t="s">
        <v>3</v>
      </c>
      <c r="W12" s="72" t="s">
        <v>3</v>
      </c>
      <c r="X12" s="72" t="s">
        <v>3</v>
      </c>
      <c r="Y12" s="72" t="s">
        <v>3</v>
      </c>
      <c r="Z12" s="72" t="s">
        <v>3</v>
      </c>
    </row>
    <row r="13" spans="1:28" ht="14.25" customHeight="1" x14ac:dyDescent="0.2">
      <c r="A13" s="72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3">
        <v>10</v>
      </c>
      <c r="K13" s="72">
        <v>11</v>
      </c>
      <c r="L13" s="72">
        <v>12</v>
      </c>
      <c r="M13" s="72">
        <v>13</v>
      </c>
      <c r="N13" s="74">
        <v>14</v>
      </c>
      <c r="O13" s="72">
        <v>15</v>
      </c>
      <c r="P13" s="72">
        <v>16</v>
      </c>
      <c r="Q13" s="72">
        <v>17</v>
      </c>
      <c r="R13" s="72">
        <v>18</v>
      </c>
      <c r="S13" s="72">
        <v>19</v>
      </c>
      <c r="T13" s="72">
        <v>20</v>
      </c>
      <c r="U13" s="72">
        <v>21</v>
      </c>
      <c r="V13" s="72">
        <v>22</v>
      </c>
      <c r="W13" s="72">
        <v>23</v>
      </c>
      <c r="X13" s="72">
        <v>24</v>
      </c>
      <c r="Y13" s="72">
        <v>25</v>
      </c>
      <c r="Z13" s="72">
        <v>26</v>
      </c>
    </row>
    <row r="14" spans="1:28" ht="12" x14ac:dyDescent="0.2">
      <c r="A14" s="75"/>
      <c r="B14" s="154" t="s">
        <v>38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</row>
    <row r="15" spans="1:28" ht="12" x14ac:dyDescent="0.2">
      <c r="A15" s="152" t="s">
        <v>50</v>
      </c>
      <c r="B15" s="152"/>
      <c r="C15" s="76"/>
      <c r="D15" s="77"/>
      <c r="E15" s="77"/>
      <c r="F15" s="77"/>
      <c r="G15" s="76"/>
      <c r="H15" s="78"/>
      <c r="I15" s="79"/>
      <c r="J15" s="78"/>
      <c r="K15" s="78"/>
      <c r="L15" s="80"/>
      <c r="M15" s="80"/>
      <c r="N15" s="81"/>
      <c r="O15" s="79"/>
      <c r="P15" s="79"/>
      <c r="Q15" s="78"/>
      <c r="R15" s="79"/>
      <c r="S15" s="82"/>
      <c r="T15" s="82"/>
      <c r="U15" s="82"/>
      <c r="V15" s="83">
        <v>19097727</v>
      </c>
      <c r="W15" s="83">
        <v>66288611</v>
      </c>
      <c r="X15" s="83">
        <v>66288611</v>
      </c>
      <c r="Y15" s="83"/>
      <c r="Z15" s="83"/>
    </row>
    <row r="16" spans="1:28" ht="12" x14ac:dyDescent="0.2">
      <c r="A16" s="153" t="s">
        <v>47</v>
      </c>
      <c r="B16" s="153"/>
      <c r="C16" s="77">
        <v>250914.84999999998</v>
      </c>
      <c r="D16" s="84">
        <v>238520.93999999997</v>
      </c>
      <c r="E16" s="85">
        <v>0</v>
      </c>
      <c r="F16" s="85">
        <v>12393.91</v>
      </c>
      <c r="G16" s="86"/>
      <c r="H16" s="86"/>
      <c r="I16" s="86">
        <v>6.3</v>
      </c>
      <c r="J16" s="87">
        <v>1580764</v>
      </c>
      <c r="K16" s="80">
        <v>1502682</v>
      </c>
      <c r="L16" s="80">
        <v>0</v>
      </c>
      <c r="M16" s="80">
        <v>78082</v>
      </c>
      <c r="N16" s="88">
        <v>89.5</v>
      </c>
      <c r="O16" s="89">
        <v>0</v>
      </c>
      <c r="P16" s="89"/>
      <c r="Q16" s="89">
        <v>95</v>
      </c>
      <c r="R16" s="90"/>
      <c r="S16" s="90"/>
      <c r="T16" s="90"/>
      <c r="U16" s="90"/>
      <c r="V16" s="91">
        <v>17426469</v>
      </c>
      <c r="W16" s="90">
        <v>31071289</v>
      </c>
      <c r="X16" s="91">
        <v>31071289</v>
      </c>
      <c r="Y16" s="91"/>
      <c r="Z16" s="91"/>
      <c r="AB16" s="104"/>
    </row>
    <row r="17" spans="1:28" ht="12" x14ac:dyDescent="0.2">
      <c r="A17" s="153" t="s">
        <v>48</v>
      </c>
      <c r="B17" s="153"/>
      <c r="C17" s="77">
        <v>251706.24999999997</v>
      </c>
      <c r="D17" s="84">
        <v>239312.33999999997</v>
      </c>
      <c r="E17" s="84">
        <v>0</v>
      </c>
      <c r="F17" s="84">
        <v>12393.91</v>
      </c>
      <c r="G17" s="84"/>
      <c r="H17" s="84"/>
      <c r="I17" s="84">
        <v>6.55</v>
      </c>
      <c r="J17" s="87">
        <v>1648676</v>
      </c>
      <c r="K17" s="80">
        <v>1567496</v>
      </c>
      <c r="L17" s="80">
        <v>0</v>
      </c>
      <c r="M17" s="80">
        <v>81180</v>
      </c>
      <c r="N17" s="88">
        <v>91.9</v>
      </c>
      <c r="O17" s="89">
        <v>0</v>
      </c>
      <c r="P17" s="89"/>
      <c r="Q17" s="89">
        <v>95</v>
      </c>
      <c r="R17" s="90"/>
      <c r="S17" s="90"/>
      <c r="T17" s="90"/>
      <c r="U17" s="89"/>
      <c r="V17" s="91">
        <v>806941</v>
      </c>
      <c r="W17" s="90">
        <v>17228970</v>
      </c>
      <c r="X17" s="91">
        <v>17228970</v>
      </c>
      <c r="Y17" s="89"/>
      <c r="Z17" s="89"/>
      <c r="AB17" s="104"/>
    </row>
    <row r="18" spans="1:28" ht="12" x14ac:dyDescent="0.2">
      <c r="A18" s="153" t="s">
        <v>49</v>
      </c>
      <c r="B18" s="153"/>
      <c r="C18" s="77">
        <v>251706.24999999997</v>
      </c>
      <c r="D18" s="84">
        <v>239312.33999999997</v>
      </c>
      <c r="E18" s="84">
        <v>0</v>
      </c>
      <c r="F18" s="84">
        <v>12393.91</v>
      </c>
      <c r="G18" s="84"/>
      <c r="H18" s="84"/>
      <c r="I18" s="84">
        <v>6.83</v>
      </c>
      <c r="J18" s="87">
        <v>1719153</v>
      </c>
      <c r="K18" s="80">
        <v>1634503</v>
      </c>
      <c r="L18" s="80">
        <v>0</v>
      </c>
      <c r="M18" s="80">
        <v>84650</v>
      </c>
      <c r="N18" s="88">
        <v>91.9</v>
      </c>
      <c r="O18" s="89">
        <v>0</v>
      </c>
      <c r="P18" s="89"/>
      <c r="Q18" s="89">
        <v>95</v>
      </c>
      <c r="R18" s="90"/>
      <c r="S18" s="90"/>
      <c r="T18" s="90"/>
      <c r="U18" s="89"/>
      <c r="V18" s="91">
        <v>864317</v>
      </c>
      <c r="W18" s="90">
        <v>17988352</v>
      </c>
      <c r="X18" s="91">
        <v>17988352</v>
      </c>
      <c r="Y18" s="92"/>
      <c r="Z18" s="92"/>
      <c r="AB18" s="104"/>
    </row>
    <row r="19" spans="1:28" ht="12" x14ac:dyDescent="0.2"/>
    <row r="20" spans="1:28" ht="12" x14ac:dyDescent="0.2">
      <c r="X20" s="104"/>
    </row>
    <row r="21" spans="1:28" ht="12" x14ac:dyDescent="0.2">
      <c r="X21" s="104"/>
    </row>
    <row r="22" spans="1:28" ht="12" x14ac:dyDescent="0.2"/>
    <row r="23" spans="1:28" ht="12" x14ac:dyDescent="0.2">
      <c r="J23" s="58"/>
      <c r="N23" s="58"/>
    </row>
    <row r="24" spans="1:28" ht="12" x14ac:dyDescent="0.2">
      <c r="J24" s="58"/>
      <c r="N24" s="58"/>
    </row>
    <row r="25" spans="1:28" ht="12" x14ac:dyDescent="0.2">
      <c r="J25" s="58"/>
      <c r="N25" s="58"/>
    </row>
    <row r="26" spans="1:28" ht="12" x14ac:dyDescent="0.2">
      <c r="J26" s="58"/>
      <c r="N26" s="58"/>
    </row>
    <row r="27" spans="1:28" ht="12" x14ac:dyDescent="0.2"/>
    <row r="28" spans="1:28" ht="12" x14ac:dyDescent="0.2"/>
  </sheetData>
  <customSheetViews>
    <customSheetView guid="{81CA61EB-8C68-4259-A50A-8C06B9A2A8F3}" showPageBreaks="1" fitToPage="1" hiddenColumns="1" view="pageBreakPreview" topLeftCell="I232">
      <selection activeCell="S256" sqref="S256"/>
      <pageMargins left="0.19685039370078741" right="0.19685039370078741" top="0.59055118110236227" bottom="0.19685039370078741" header="0.31496062992125984" footer="0"/>
      <pageSetup paperSize="9" scale="46" fitToHeight="3" orientation="landscape" r:id="rId1"/>
      <headerFooter>
        <oddHeader>&amp;C&amp;P</oddHeader>
      </headerFooter>
    </customSheetView>
    <customSheetView guid="{C7B8E901-A074-42B4-AEE1-26FFFE50BAA0}" scale="90" showPageBreaks="1" fitToPage="1" hiddenColumns="1" view="pageBreakPreview" topLeftCell="M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2"/>
      <headerFooter>
        <oddHeader>&amp;C&amp;P</oddHeader>
      </headerFooter>
    </customSheetView>
    <customSheetView guid="{4A8DFC92-9EFC-4DFF-A295-D9436CC66CD9}" scale="90" showPageBreaks="1" fitToPage="1" hiddenColumns="1" view="pageBreakPreview" topLeftCell="A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3"/>
      <headerFooter>
        <oddHeader>&amp;C&amp;P</oddHeader>
      </headerFooter>
    </customSheetView>
  </customSheetViews>
  <mergeCells count="30">
    <mergeCell ref="A15:B15"/>
    <mergeCell ref="A16:B16"/>
    <mergeCell ref="A17:B17"/>
    <mergeCell ref="B14:Z14"/>
    <mergeCell ref="A18:B18"/>
    <mergeCell ref="W2:Z2"/>
    <mergeCell ref="A5:Z5"/>
    <mergeCell ref="Y6:Z6"/>
    <mergeCell ref="A7:Z7"/>
    <mergeCell ref="A9:A12"/>
    <mergeCell ref="B9:B12"/>
    <mergeCell ref="C9:F9"/>
    <mergeCell ref="G9:G11"/>
    <mergeCell ref="H9:H11"/>
    <mergeCell ref="I9:I11"/>
    <mergeCell ref="J9:M9"/>
    <mergeCell ref="Q9:Q11"/>
    <mergeCell ref="N9:P9"/>
    <mergeCell ref="R9:U9"/>
    <mergeCell ref="V9:V11"/>
    <mergeCell ref="W9:Z9"/>
    <mergeCell ref="R10:R11"/>
    <mergeCell ref="S10:U10"/>
    <mergeCell ref="W10:W11"/>
    <mergeCell ref="X10:Z10"/>
    <mergeCell ref="C10:C11"/>
    <mergeCell ref="D10:F10"/>
    <mergeCell ref="J10:J11"/>
    <mergeCell ref="K10:M10"/>
    <mergeCell ref="N10:P10"/>
  </mergeCells>
  <conditionalFormatting sqref="R15:R18 Y17:Z18">
    <cfRule type="cellIs" dxfId="0" priority="46" stopIfTrue="1" operator="lessThan">
      <formula>0</formula>
    </cfRule>
  </conditionalFormatting>
  <pageMargins left="0.19685039370078741" right="0.19685039370078741" top="0" bottom="0" header="0" footer="0"/>
  <pageSetup paperSize="9" scale="45" fitToHeight="3" orientation="landscape" r:id="rId4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9"/>
  <sheetViews>
    <sheetView zoomScale="80" zoomScaleNormal="80" workbookViewId="0">
      <pane xSplit="2" ySplit="8" topLeftCell="J9" activePane="bottomRight" state="frozen"/>
      <selection pane="topRight" activeCell="C1" sqref="C1"/>
      <selection pane="bottomLeft" activeCell="A9" sqref="A9"/>
      <selection pane="bottomRight" activeCell="T10" sqref="T10"/>
    </sheetView>
  </sheetViews>
  <sheetFormatPr defaultColWidth="9.140625" defaultRowHeight="15" x14ac:dyDescent="0.25"/>
  <cols>
    <col min="1" max="1" width="5.85546875" style="38" customWidth="1"/>
    <col min="2" max="2" width="33.140625" style="39" customWidth="1"/>
    <col min="3" max="3" width="6.85546875" style="40" customWidth="1"/>
    <col min="4" max="4" width="12.28515625" style="40" customWidth="1"/>
    <col min="5" max="5" width="12.5703125" style="40" customWidth="1"/>
    <col min="6" max="8" width="8" style="40" customWidth="1"/>
    <col min="9" max="9" width="12.140625" style="41" customWidth="1"/>
    <col min="10" max="10" width="13.5703125" style="41" customWidth="1"/>
    <col min="11" max="11" width="13.7109375" style="41" customWidth="1"/>
    <col min="12" max="13" width="5.42578125" style="41" customWidth="1"/>
    <col min="14" max="14" width="5.42578125" style="42" customWidth="1"/>
    <col min="15" max="15" width="14.28515625" style="50" customWidth="1"/>
    <col min="16" max="18" width="6.28515625" style="50" customWidth="1"/>
    <col min="19" max="19" width="15.5703125" style="50" customWidth="1"/>
    <col min="20" max="20" width="15.5703125" style="51" customWidth="1"/>
    <col min="21" max="21" width="13.42578125" style="1" customWidth="1"/>
    <col min="22" max="22" width="13" style="1" customWidth="1"/>
    <col min="23" max="23" width="15.5703125" style="1" customWidth="1"/>
    <col min="24" max="24" width="5.140625" style="40" customWidth="1"/>
    <col min="25" max="25" width="11.5703125" style="40" customWidth="1"/>
    <col min="55" max="16384" width="9.140625" style="2"/>
  </cols>
  <sheetData>
    <row r="1" spans="1:54" ht="15" customHeight="1" x14ac:dyDescent="0.2">
      <c r="Y1" s="40" t="s">
        <v>53</v>
      </c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</row>
    <row r="2" spans="1:54" ht="15" customHeight="1" x14ac:dyDescent="0.2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</row>
    <row r="3" spans="1:54" ht="15" customHeight="1" x14ac:dyDescent="0.2">
      <c r="A3" s="160" t="s">
        <v>55</v>
      </c>
      <c r="B3" s="166" t="s">
        <v>56</v>
      </c>
      <c r="C3" s="160" t="s">
        <v>57</v>
      </c>
      <c r="D3" s="160" t="s">
        <v>58</v>
      </c>
      <c r="E3" s="160" t="s">
        <v>59</v>
      </c>
      <c r="F3" s="160" t="s">
        <v>60</v>
      </c>
      <c r="G3" s="160" t="s">
        <v>61</v>
      </c>
      <c r="H3" s="160" t="s">
        <v>62</v>
      </c>
      <c r="I3" s="169" t="s">
        <v>63</v>
      </c>
      <c r="J3" s="157" t="s">
        <v>64</v>
      </c>
      <c r="K3" s="158"/>
      <c r="L3" s="158"/>
      <c r="M3" s="159"/>
      <c r="N3" s="160" t="s">
        <v>65</v>
      </c>
      <c r="O3" s="161" t="s">
        <v>66</v>
      </c>
      <c r="P3" s="161"/>
      <c r="Q3" s="161"/>
      <c r="R3" s="161"/>
      <c r="S3" s="161"/>
      <c r="T3" s="160" t="s">
        <v>67</v>
      </c>
      <c r="U3" s="160"/>
      <c r="V3" s="160"/>
      <c r="W3" s="160"/>
      <c r="X3" s="160"/>
      <c r="Y3" s="160" t="s">
        <v>68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</row>
    <row r="4" spans="1:54" ht="15" customHeight="1" x14ac:dyDescent="0.2">
      <c r="A4" s="160"/>
      <c r="B4" s="167"/>
      <c r="C4" s="160"/>
      <c r="D4" s="160"/>
      <c r="E4" s="160"/>
      <c r="F4" s="160"/>
      <c r="G4" s="160"/>
      <c r="H4" s="160"/>
      <c r="I4" s="169"/>
      <c r="J4" s="169" t="s">
        <v>69</v>
      </c>
      <c r="K4" s="169" t="s">
        <v>70</v>
      </c>
      <c r="L4" s="169" t="s">
        <v>71</v>
      </c>
      <c r="M4" s="169" t="s">
        <v>72</v>
      </c>
      <c r="N4" s="160"/>
      <c r="O4" s="161" t="s">
        <v>69</v>
      </c>
      <c r="P4" s="161" t="s">
        <v>73</v>
      </c>
      <c r="Q4" s="161"/>
      <c r="R4" s="161"/>
      <c r="S4" s="161"/>
      <c r="T4" s="161" t="s">
        <v>69</v>
      </c>
      <c r="U4" s="160" t="s">
        <v>73</v>
      </c>
      <c r="V4" s="160"/>
      <c r="W4" s="160"/>
      <c r="X4" s="160"/>
      <c r="Y4" s="160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</row>
    <row r="5" spans="1:54" ht="15" customHeight="1" x14ac:dyDescent="0.2">
      <c r="A5" s="160"/>
      <c r="B5" s="167"/>
      <c r="C5" s="160"/>
      <c r="D5" s="160"/>
      <c r="E5" s="160"/>
      <c r="F5" s="160"/>
      <c r="G5" s="160"/>
      <c r="H5" s="160"/>
      <c r="I5" s="169"/>
      <c r="J5" s="169"/>
      <c r="K5" s="169"/>
      <c r="L5" s="169"/>
      <c r="M5" s="169"/>
      <c r="N5" s="160"/>
      <c r="O5" s="161"/>
      <c r="P5" s="161" t="s">
        <v>74</v>
      </c>
      <c r="Q5" s="161" t="s">
        <v>75</v>
      </c>
      <c r="R5" s="161" t="s">
        <v>76</v>
      </c>
      <c r="S5" s="161" t="s">
        <v>77</v>
      </c>
      <c r="T5" s="161"/>
      <c r="U5" s="162" t="s">
        <v>78</v>
      </c>
      <c r="V5" s="162" t="s">
        <v>79</v>
      </c>
      <c r="W5" s="162" t="s">
        <v>80</v>
      </c>
      <c r="X5" s="160" t="s">
        <v>81</v>
      </c>
      <c r="Y5" s="160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1:54" ht="15" customHeight="1" x14ac:dyDescent="0.2">
      <c r="A6" s="160"/>
      <c r="B6" s="167"/>
      <c r="C6" s="160"/>
      <c r="D6" s="160"/>
      <c r="E6" s="160"/>
      <c r="F6" s="160"/>
      <c r="G6" s="160"/>
      <c r="H6" s="160"/>
      <c r="I6" s="169"/>
      <c r="J6" s="169"/>
      <c r="K6" s="169"/>
      <c r="L6" s="169"/>
      <c r="M6" s="169"/>
      <c r="N6" s="160"/>
      <c r="O6" s="161"/>
      <c r="P6" s="161"/>
      <c r="Q6" s="161"/>
      <c r="R6" s="161"/>
      <c r="S6" s="161"/>
      <c r="T6" s="161"/>
      <c r="U6" s="162"/>
      <c r="V6" s="162"/>
      <c r="W6" s="162"/>
      <c r="X6" s="160"/>
      <c r="Y6" s="160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1:54" ht="15" customHeight="1" x14ac:dyDescent="0.2">
      <c r="A7" s="160"/>
      <c r="B7" s="168"/>
      <c r="C7" s="160"/>
      <c r="D7" s="160"/>
      <c r="E7" s="160"/>
      <c r="F7" s="160"/>
      <c r="G7" s="160"/>
      <c r="H7" s="160"/>
      <c r="I7" s="169" t="s">
        <v>82</v>
      </c>
      <c r="J7" s="112" t="s">
        <v>82</v>
      </c>
      <c r="K7" s="112" t="s">
        <v>82</v>
      </c>
      <c r="L7" s="112" t="s">
        <v>82</v>
      </c>
      <c r="M7" s="112" t="s">
        <v>82</v>
      </c>
      <c r="N7" s="43" t="s">
        <v>83</v>
      </c>
      <c r="O7" s="110" t="s">
        <v>3</v>
      </c>
      <c r="P7" s="110" t="s">
        <v>3</v>
      </c>
      <c r="Q7" s="110" t="s">
        <v>3</v>
      </c>
      <c r="R7" s="110" t="s">
        <v>3</v>
      </c>
      <c r="S7" s="110" t="s">
        <v>3</v>
      </c>
      <c r="T7" s="110" t="s">
        <v>3</v>
      </c>
      <c r="U7" s="111" t="s">
        <v>3</v>
      </c>
      <c r="V7" s="111" t="s">
        <v>3</v>
      </c>
      <c r="W7" s="111" t="s">
        <v>3</v>
      </c>
      <c r="X7" s="109" t="s">
        <v>3</v>
      </c>
      <c r="Y7" s="12" t="s">
        <v>84</v>
      </c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</row>
    <row r="8" spans="1:54" s="9" customFormat="1" ht="15" customHeight="1" x14ac:dyDescent="0.2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  <c r="W8" s="98">
        <v>23</v>
      </c>
      <c r="X8" s="98">
        <v>24</v>
      </c>
      <c r="Y8" s="98">
        <v>25</v>
      </c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</row>
    <row r="9" spans="1:54" ht="15" customHeight="1" x14ac:dyDescent="0.2">
      <c r="A9" s="37">
        <v>1</v>
      </c>
      <c r="B9" s="46" t="s">
        <v>95</v>
      </c>
      <c r="C9" s="24"/>
      <c r="D9" s="113"/>
      <c r="E9" s="13"/>
      <c r="F9" s="24"/>
      <c r="G9" s="24"/>
      <c r="H9" s="24"/>
      <c r="I9" s="16"/>
      <c r="J9" s="16"/>
      <c r="K9" s="16"/>
      <c r="L9" s="19"/>
      <c r="M9" s="14"/>
      <c r="N9" s="18"/>
      <c r="O9" s="54"/>
      <c r="P9" s="52"/>
      <c r="Q9" s="52"/>
      <c r="R9" s="52"/>
      <c r="S9" s="54"/>
      <c r="T9" s="53"/>
      <c r="U9" s="6"/>
      <c r="V9" s="6"/>
      <c r="W9" s="6"/>
      <c r="X9" s="12"/>
      <c r="Y9" s="45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</row>
    <row r="10" spans="1:54" s="9" customFormat="1" ht="27.75" customHeight="1" x14ac:dyDescent="0.2">
      <c r="A10" s="163" t="s">
        <v>96</v>
      </c>
      <c r="B10" s="164"/>
      <c r="C10" s="47"/>
      <c r="D10" s="48"/>
      <c r="E10" s="8"/>
      <c r="F10" s="47"/>
      <c r="G10" s="47"/>
      <c r="H10" s="47"/>
      <c r="I10" s="102">
        <f>I11+I18+I28</f>
        <v>16800.510000000002</v>
      </c>
      <c r="J10" s="102">
        <f t="shared" ref="J10:W10" si="0">J11+J18+J28</f>
        <v>15043.720000000001</v>
      </c>
      <c r="K10" s="102">
        <f t="shared" si="0"/>
        <v>15043.720000000001</v>
      </c>
      <c r="L10" s="102"/>
      <c r="M10" s="102"/>
      <c r="N10" s="102"/>
      <c r="O10" s="102">
        <f t="shared" si="0"/>
        <v>79864610</v>
      </c>
      <c r="P10" s="102"/>
      <c r="Q10" s="102"/>
      <c r="R10" s="102"/>
      <c r="S10" s="102">
        <f t="shared" si="0"/>
        <v>79864610</v>
      </c>
      <c r="T10" s="102">
        <f t="shared" si="0"/>
        <v>79864610</v>
      </c>
      <c r="U10" s="102">
        <f t="shared" si="0"/>
        <v>76624895</v>
      </c>
      <c r="V10" s="102">
        <f t="shared" si="0"/>
        <v>3099677</v>
      </c>
      <c r="W10" s="102">
        <f t="shared" si="0"/>
        <v>140038</v>
      </c>
      <c r="X10" s="44"/>
      <c r="Y10" s="4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s="9" customFormat="1" ht="15" customHeight="1" x14ac:dyDescent="0.2">
      <c r="A11" s="37" t="s">
        <v>94</v>
      </c>
      <c r="B11" s="46"/>
      <c r="C11" s="47"/>
      <c r="D11" s="48"/>
      <c r="E11" s="8"/>
      <c r="F11" s="47"/>
      <c r="G11" s="47"/>
      <c r="H11" s="47"/>
      <c r="I11" s="102">
        <f>SUM(I12:I17)</f>
        <v>3737.3700000000003</v>
      </c>
      <c r="J11" s="102">
        <f t="shared" ref="J11:W11" si="1">SUM(J12:J17)</f>
        <v>3332.96</v>
      </c>
      <c r="K11" s="102">
        <f t="shared" si="1"/>
        <v>3332.96</v>
      </c>
      <c r="L11" s="102"/>
      <c r="M11" s="102"/>
      <c r="N11" s="102"/>
      <c r="O11" s="102">
        <f t="shared" si="1"/>
        <v>7861069</v>
      </c>
      <c r="P11" s="102"/>
      <c r="Q11" s="102"/>
      <c r="R11" s="102"/>
      <c r="S11" s="102">
        <f t="shared" si="1"/>
        <v>7861069</v>
      </c>
      <c r="T11" s="102">
        <f t="shared" si="1"/>
        <v>7861069</v>
      </c>
      <c r="U11" s="102">
        <f t="shared" si="1"/>
        <v>6543790</v>
      </c>
      <c r="V11" s="102">
        <f t="shared" si="1"/>
        <v>1177241</v>
      </c>
      <c r="W11" s="102">
        <f t="shared" si="1"/>
        <v>140038</v>
      </c>
      <c r="X11" s="44"/>
      <c r="Y11" s="4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5" customHeight="1" x14ac:dyDescent="0.2">
      <c r="A12" s="99">
        <v>1</v>
      </c>
      <c r="B12" s="20" t="s">
        <v>97</v>
      </c>
      <c r="C12" s="24">
        <v>1956</v>
      </c>
      <c r="D12" s="113" t="s">
        <v>85</v>
      </c>
      <c r="E12" s="13" t="s">
        <v>86</v>
      </c>
      <c r="F12" s="24" t="s">
        <v>87</v>
      </c>
      <c r="G12" s="24">
        <v>2</v>
      </c>
      <c r="H12" s="24">
        <v>1</v>
      </c>
      <c r="I12" s="103">
        <v>271</v>
      </c>
      <c r="J12" s="103">
        <v>216</v>
      </c>
      <c r="K12" s="103">
        <v>216</v>
      </c>
      <c r="L12" s="19"/>
      <c r="M12" s="14"/>
      <c r="N12" s="18"/>
      <c r="O12" s="100">
        <f t="shared" ref="O12:O17" si="2">S12</f>
        <v>3755113</v>
      </c>
      <c r="P12" s="96"/>
      <c r="Q12" s="96"/>
      <c r="R12" s="96"/>
      <c r="S12" s="100">
        <f t="shared" ref="S12:S17" si="3">T12</f>
        <v>3755113</v>
      </c>
      <c r="T12" s="100">
        <f>'приложение 3'!D12</f>
        <v>3755113</v>
      </c>
      <c r="U12" s="101">
        <f>'приложение 3'!E12</f>
        <v>3598069</v>
      </c>
      <c r="V12" s="101">
        <f>'приложение 3'!AF12</f>
        <v>80045</v>
      </c>
      <c r="W12" s="101">
        <f>'приложение 3'!AK12</f>
        <v>76999</v>
      </c>
      <c r="X12" s="12"/>
      <c r="Y12" s="45">
        <v>44166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5" customHeight="1" x14ac:dyDescent="0.2">
      <c r="A13" s="99">
        <v>2</v>
      </c>
      <c r="B13" s="20" t="s">
        <v>98</v>
      </c>
      <c r="C13" s="24">
        <v>1956</v>
      </c>
      <c r="D13" s="113" t="s">
        <v>85</v>
      </c>
      <c r="E13" s="13" t="s">
        <v>86</v>
      </c>
      <c r="F13" s="24" t="s">
        <v>87</v>
      </c>
      <c r="G13" s="24">
        <v>2</v>
      </c>
      <c r="H13" s="24">
        <v>1</v>
      </c>
      <c r="I13" s="103">
        <v>298.44</v>
      </c>
      <c r="J13" s="103">
        <v>273.8</v>
      </c>
      <c r="K13" s="103">
        <v>273.8</v>
      </c>
      <c r="L13" s="19"/>
      <c r="M13" s="14"/>
      <c r="N13" s="18"/>
      <c r="O13" s="100">
        <f t="shared" si="2"/>
        <v>3008760</v>
      </c>
      <c r="P13" s="96"/>
      <c r="Q13" s="96"/>
      <c r="R13" s="96"/>
      <c r="S13" s="100">
        <f t="shared" si="3"/>
        <v>3008760</v>
      </c>
      <c r="T13" s="100">
        <f>'приложение 3'!D13</f>
        <v>3008760</v>
      </c>
      <c r="U13" s="101">
        <f>'приложение 3'!E13</f>
        <v>2945721</v>
      </c>
      <c r="V13" s="101">
        <f>'приложение 3'!AF13</f>
        <v>0</v>
      </c>
      <c r="W13" s="101">
        <f>'приложение 3'!AK13</f>
        <v>63039</v>
      </c>
      <c r="X13" s="12"/>
      <c r="Y13" s="45">
        <v>44166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5" customHeight="1" x14ac:dyDescent="0.2">
      <c r="A14" s="99">
        <v>3</v>
      </c>
      <c r="B14" s="20" t="s">
        <v>99</v>
      </c>
      <c r="C14" s="24">
        <v>1989</v>
      </c>
      <c r="D14" s="113" t="s">
        <v>85</v>
      </c>
      <c r="E14" s="13" t="s">
        <v>86</v>
      </c>
      <c r="F14" s="24" t="s">
        <v>88</v>
      </c>
      <c r="G14" s="24">
        <v>3</v>
      </c>
      <c r="H14" s="24">
        <v>2</v>
      </c>
      <c r="I14" s="103">
        <v>1467.72</v>
      </c>
      <c r="J14" s="103">
        <v>1276.28</v>
      </c>
      <c r="K14" s="103">
        <v>1276.28</v>
      </c>
      <c r="L14" s="19"/>
      <c r="M14" s="14"/>
      <c r="N14" s="18"/>
      <c r="O14" s="100">
        <f t="shared" si="2"/>
        <v>431292</v>
      </c>
      <c r="P14" s="96"/>
      <c r="Q14" s="96"/>
      <c r="R14" s="96"/>
      <c r="S14" s="100">
        <f t="shared" si="3"/>
        <v>431292</v>
      </c>
      <c r="T14" s="100">
        <f>'приложение 3'!D14</f>
        <v>431292</v>
      </c>
      <c r="U14" s="101">
        <f>'приложение 3'!E14</f>
        <v>0</v>
      </c>
      <c r="V14" s="101">
        <f>'приложение 3'!AF14</f>
        <v>431292</v>
      </c>
      <c r="W14" s="101">
        <f>'приложение 3'!AK14</f>
        <v>0</v>
      </c>
      <c r="X14" s="12"/>
      <c r="Y14" s="45">
        <v>44166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5" customHeight="1" x14ac:dyDescent="0.2">
      <c r="A15" s="99">
        <v>4</v>
      </c>
      <c r="B15" s="20" t="s">
        <v>100</v>
      </c>
      <c r="C15" s="24">
        <v>1961</v>
      </c>
      <c r="D15" s="113" t="s">
        <v>85</v>
      </c>
      <c r="E15" s="13" t="s">
        <v>86</v>
      </c>
      <c r="F15" s="24" t="s">
        <v>87</v>
      </c>
      <c r="G15" s="24">
        <v>2</v>
      </c>
      <c r="H15" s="24">
        <v>1</v>
      </c>
      <c r="I15" s="103">
        <v>299.7</v>
      </c>
      <c r="J15" s="103">
        <v>274.97000000000003</v>
      </c>
      <c r="K15" s="103">
        <v>274.97000000000003</v>
      </c>
      <c r="L15" s="19"/>
      <c r="M15" s="14"/>
      <c r="N15" s="18"/>
      <c r="O15" s="100">
        <f t="shared" si="2"/>
        <v>224822</v>
      </c>
      <c r="P15" s="96"/>
      <c r="Q15" s="96"/>
      <c r="R15" s="96"/>
      <c r="S15" s="100">
        <f t="shared" si="3"/>
        <v>224822</v>
      </c>
      <c r="T15" s="100">
        <f>'приложение 3'!D15</f>
        <v>224822</v>
      </c>
      <c r="U15" s="101">
        <f>'приложение 3'!E15</f>
        <v>0</v>
      </c>
      <c r="V15" s="101">
        <f>'приложение 3'!AF15</f>
        <v>224822</v>
      </c>
      <c r="W15" s="101">
        <f>'приложение 3'!AK15</f>
        <v>0</v>
      </c>
      <c r="X15" s="12"/>
      <c r="Y15" s="45">
        <v>44166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1:54" ht="15" customHeight="1" x14ac:dyDescent="0.2">
      <c r="A16" s="99">
        <v>5</v>
      </c>
      <c r="B16" s="20" t="s">
        <v>101</v>
      </c>
      <c r="C16" s="24">
        <v>1940</v>
      </c>
      <c r="D16" s="113" t="s">
        <v>85</v>
      </c>
      <c r="E16" s="13" t="s">
        <v>86</v>
      </c>
      <c r="F16" s="24" t="s">
        <v>90</v>
      </c>
      <c r="G16" s="24">
        <v>2</v>
      </c>
      <c r="H16" s="24">
        <v>2</v>
      </c>
      <c r="I16" s="103">
        <v>722.99</v>
      </c>
      <c r="J16" s="103">
        <v>663.29</v>
      </c>
      <c r="K16" s="103">
        <v>663.29</v>
      </c>
      <c r="L16" s="19"/>
      <c r="M16" s="14"/>
      <c r="N16" s="18"/>
      <c r="O16" s="100">
        <f t="shared" si="2"/>
        <v>212712</v>
      </c>
      <c r="P16" s="96"/>
      <c r="Q16" s="96"/>
      <c r="R16" s="96"/>
      <c r="S16" s="100">
        <f t="shared" si="3"/>
        <v>212712</v>
      </c>
      <c r="T16" s="100">
        <f>'приложение 3'!D16</f>
        <v>212712</v>
      </c>
      <c r="U16" s="101">
        <f>'приложение 3'!E16</f>
        <v>0</v>
      </c>
      <c r="V16" s="101">
        <f>'приложение 3'!AF16</f>
        <v>212712</v>
      </c>
      <c r="W16" s="101">
        <f>'приложение 3'!AK16</f>
        <v>0</v>
      </c>
      <c r="X16" s="12"/>
      <c r="Y16" s="45">
        <v>44166</v>
      </c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ht="15" customHeight="1" x14ac:dyDescent="0.2">
      <c r="A17" s="99">
        <v>6</v>
      </c>
      <c r="B17" s="20" t="s">
        <v>102</v>
      </c>
      <c r="C17" s="24">
        <v>1966</v>
      </c>
      <c r="D17" s="113" t="s">
        <v>85</v>
      </c>
      <c r="E17" s="13" t="s">
        <v>86</v>
      </c>
      <c r="F17" s="24" t="s">
        <v>87</v>
      </c>
      <c r="G17" s="24">
        <v>2</v>
      </c>
      <c r="H17" s="24">
        <v>2</v>
      </c>
      <c r="I17" s="103">
        <v>677.52</v>
      </c>
      <c r="J17" s="103">
        <v>628.62</v>
      </c>
      <c r="K17" s="103">
        <v>628.62</v>
      </c>
      <c r="L17" s="19"/>
      <c r="M17" s="14"/>
      <c r="N17" s="18"/>
      <c r="O17" s="100">
        <f t="shared" si="2"/>
        <v>228370</v>
      </c>
      <c r="P17" s="96"/>
      <c r="Q17" s="96"/>
      <c r="R17" s="96"/>
      <c r="S17" s="100">
        <f t="shared" si="3"/>
        <v>228370</v>
      </c>
      <c r="T17" s="100">
        <f>'приложение 3'!D17</f>
        <v>228370</v>
      </c>
      <c r="U17" s="101">
        <f>'приложение 3'!E17</f>
        <v>0</v>
      </c>
      <c r="V17" s="101">
        <f>'приложение 3'!AF17</f>
        <v>228370</v>
      </c>
      <c r="W17" s="101">
        <f>'приложение 3'!AK17</f>
        <v>0</v>
      </c>
      <c r="X17" s="12"/>
      <c r="Y17" s="45">
        <v>44166</v>
      </c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</row>
    <row r="18" spans="1:54" s="9" customFormat="1" ht="15" customHeight="1" x14ac:dyDescent="0.2">
      <c r="A18" s="37" t="s">
        <v>92</v>
      </c>
      <c r="B18" s="46"/>
      <c r="C18" s="47"/>
      <c r="D18" s="48"/>
      <c r="E18" s="8"/>
      <c r="F18" s="47"/>
      <c r="G18" s="47"/>
      <c r="H18" s="47"/>
      <c r="I18" s="102">
        <f>SUM(I19:I27)</f>
        <v>6035.3600000000006</v>
      </c>
      <c r="J18" s="102">
        <f t="shared" ref="J18:W18" si="4">SUM(J19:J27)</f>
        <v>5403.8300000000008</v>
      </c>
      <c r="K18" s="102">
        <f t="shared" si="4"/>
        <v>5403.8300000000008</v>
      </c>
      <c r="L18" s="102"/>
      <c r="M18" s="102"/>
      <c r="N18" s="102"/>
      <c r="O18" s="102">
        <f t="shared" si="4"/>
        <v>38950508</v>
      </c>
      <c r="P18" s="102"/>
      <c r="Q18" s="102"/>
      <c r="R18" s="102"/>
      <c r="S18" s="102">
        <f t="shared" si="4"/>
        <v>38950508</v>
      </c>
      <c r="T18" s="102">
        <f t="shared" si="4"/>
        <v>38950508</v>
      </c>
      <c r="U18" s="102">
        <f t="shared" si="4"/>
        <v>37861550</v>
      </c>
      <c r="V18" s="102">
        <f t="shared" si="4"/>
        <v>1088958</v>
      </c>
      <c r="W18" s="102">
        <f t="shared" si="4"/>
        <v>0</v>
      </c>
      <c r="X18" s="44"/>
      <c r="Y18" s="4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</row>
    <row r="19" spans="1:54" s="9" customFormat="1" ht="15" customHeight="1" x14ac:dyDescent="0.2">
      <c r="A19" s="99">
        <v>7</v>
      </c>
      <c r="B19" s="20" t="s">
        <v>99</v>
      </c>
      <c r="C19" s="24">
        <v>1989</v>
      </c>
      <c r="D19" s="113" t="s">
        <v>85</v>
      </c>
      <c r="E19" s="13" t="s">
        <v>86</v>
      </c>
      <c r="F19" s="24" t="s">
        <v>88</v>
      </c>
      <c r="G19" s="24">
        <v>3</v>
      </c>
      <c r="H19" s="24">
        <v>2</v>
      </c>
      <c r="I19" s="103">
        <v>1467.72</v>
      </c>
      <c r="J19" s="103">
        <v>1276.28</v>
      </c>
      <c r="K19" s="103">
        <v>1276.28</v>
      </c>
      <c r="L19" s="10"/>
      <c r="M19" s="11"/>
      <c r="N19" s="17"/>
      <c r="O19" s="100">
        <f t="shared" ref="O19:O27" si="5">S19</f>
        <v>13411008</v>
      </c>
      <c r="P19" s="96"/>
      <c r="Q19" s="96"/>
      <c r="R19" s="96"/>
      <c r="S19" s="100">
        <f t="shared" ref="S19:S27" si="6">T19</f>
        <v>13411008</v>
      </c>
      <c r="T19" s="100">
        <f>'приложение 3'!D19</f>
        <v>13411008</v>
      </c>
      <c r="U19" s="101">
        <f>'приложение 3'!E19</f>
        <v>13411008</v>
      </c>
      <c r="V19" s="101">
        <f>'приложение 3'!AF19</f>
        <v>0</v>
      </c>
      <c r="W19" s="101">
        <f>'приложение 3'!AK19</f>
        <v>0</v>
      </c>
      <c r="X19" s="44"/>
      <c r="Y19" s="45">
        <v>44531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</row>
    <row r="20" spans="1:54" s="9" customFormat="1" ht="15" customHeight="1" x14ac:dyDescent="0.2">
      <c r="A20" s="99">
        <v>8</v>
      </c>
      <c r="B20" s="20" t="s">
        <v>100</v>
      </c>
      <c r="C20" s="24">
        <v>1961</v>
      </c>
      <c r="D20" s="113" t="s">
        <v>85</v>
      </c>
      <c r="E20" s="13" t="s">
        <v>86</v>
      </c>
      <c r="F20" s="24" t="s">
        <v>87</v>
      </c>
      <c r="G20" s="24">
        <v>2</v>
      </c>
      <c r="H20" s="24">
        <v>1</v>
      </c>
      <c r="I20" s="103">
        <v>299.7</v>
      </c>
      <c r="J20" s="103">
        <v>274.97000000000003</v>
      </c>
      <c r="K20" s="103">
        <v>274.97000000000003</v>
      </c>
      <c r="L20" s="10"/>
      <c r="M20" s="11"/>
      <c r="N20" s="17"/>
      <c r="O20" s="100">
        <f t="shared" si="5"/>
        <v>4139281</v>
      </c>
      <c r="P20" s="96"/>
      <c r="Q20" s="96"/>
      <c r="R20" s="96"/>
      <c r="S20" s="100">
        <f t="shared" si="6"/>
        <v>4139281</v>
      </c>
      <c r="T20" s="100">
        <f>'приложение 3'!D20</f>
        <v>4139281</v>
      </c>
      <c r="U20" s="101">
        <f>'приложение 3'!E20</f>
        <v>4139281</v>
      </c>
      <c r="V20" s="101">
        <f>'приложение 3'!AF20</f>
        <v>0</v>
      </c>
      <c r="W20" s="101">
        <f>'приложение 3'!AK20</f>
        <v>0</v>
      </c>
      <c r="X20" s="44"/>
      <c r="Y20" s="45">
        <v>44531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</row>
    <row r="21" spans="1:54" ht="15" customHeight="1" x14ac:dyDescent="0.2">
      <c r="A21" s="99">
        <v>9</v>
      </c>
      <c r="B21" s="20" t="s">
        <v>101</v>
      </c>
      <c r="C21" s="24">
        <v>1940</v>
      </c>
      <c r="D21" s="113" t="s">
        <v>85</v>
      </c>
      <c r="E21" s="13" t="s">
        <v>86</v>
      </c>
      <c r="F21" s="24" t="s">
        <v>90</v>
      </c>
      <c r="G21" s="24">
        <v>2</v>
      </c>
      <c r="H21" s="24">
        <v>2</v>
      </c>
      <c r="I21" s="103">
        <v>722.99</v>
      </c>
      <c r="J21" s="103">
        <v>663.29</v>
      </c>
      <c r="K21" s="103">
        <v>663.29</v>
      </c>
      <c r="L21" s="19"/>
      <c r="M21" s="14"/>
      <c r="N21" s="18"/>
      <c r="O21" s="100">
        <f t="shared" si="5"/>
        <v>6962753</v>
      </c>
      <c r="P21" s="96"/>
      <c r="Q21" s="96"/>
      <c r="R21" s="96"/>
      <c r="S21" s="100">
        <f t="shared" si="6"/>
        <v>6962753</v>
      </c>
      <c r="T21" s="100">
        <f>'приложение 3'!D21</f>
        <v>6962753</v>
      </c>
      <c r="U21" s="101">
        <f>'приложение 3'!E21</f>
        <v>6906945</v>
      </c>
      <c r="V21" s="101">
        <f>'приложение 3'!AF21</f>
        <v>55808</v>
      </c>
      <c r="W21" s="101">
        <f>'приложение 3'!AK21</f>
        <v>0</v>
      </c>
      <c r="X21" s="12"/>
      <c r="Y21" s="45">
        <v>44531</v>
      </c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</row>
    <row r="22" spans="1:54" ht="15" customHeight="1" x14ac:dyDescent="0.2">
      <c r="A22" s="99">
        <v>10</v>
      </c>
      <c r="B22" s="20" t="s">
        <v>102</v>
      </c>
      <c r="C22" s="24">
        <v>1966</v>
      </c>
      <c r="D22" s="113" t="s">
        <v>85</v>
      </c>
      <c r="E22" s="13" t="s">
        <v>86</v>
      </c>
      <c r="F22" s="24" t="s">
        <v>87</v>
      </c>
      <c r="G22" s="24">
        <v>2</v>
      </c>
      <c r="H22" s="24">
        <v>2</v>
      </c>
      <c r="I22" s="103">
        <v>677.52</v>
      </c>
      <c r="J22" s="103">
        <v>628.62</v>
      </c>
      <c r="K22" s="103">
        <v>628.62</v>
      </c>
      <c r="L22" s="19"/>
      <c r="M22" s="14"/>
      <c r="N22" s="18"/>
      <c r="O22" s="100">
        <f t="shared" si="5"/>
        <v>7629030</v>
      </c>
      <c r="P22" s="96"/>
      <c r="Q22" s="96"/>
      <c r="R22" s="96"/>
      <c r="S22" s="100">
        <f t="shared" si="6"/>
        <v>7629030</v>
      </c>
      <c r="T22" s="100">
        <f>'приложение 3'!D22</f>
        <v>7629030</v>
      </c>
      <c r="U22" s="101">
        <f>'приложение 3'!E22</f>
        <v>7574968</v>
      </c>
      <c r="V22" s="101">
        <f>'приложение 3'!AF22</f>
        <v>54062</v>
      </c>
      <c r="W22" s="101">
        <f>'приложение 3'!AK22</f>
        <v>0</v>
      </c>
      <c r="X22" s="12"/>
      <c r="Y22" s="45">
        <v>44531</v>
      </c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</row>
    <row r="23" spans="1:54" ht="15" customHeight="1" x14ac:dyDescent="0.2">
      <c r="A23" s="99">
        <v>11</v>
      </c>
      <c r="B23" s="20" t="s">
        <v>103</v>
      </c>
      <c r="C23" s="24">
        <v>1932</v>
      </c>
      <c r="D23" s="113" t="s">
        <v>85</v>
      </c>
      <c r="E23" s="13" t="s">
        <v>86</v>
      </c>
      <c r="F23" s="24" t="s">
        <v>90</v>
      </c>
      <c r="G23" s="24">
        <v>2</v>
      </c>
      <c r="H23" s="24">
        <v>2</v>
      </c>
      <c r="I23" s="103">
        <v>609.75</v>
      </c>
      <c r="J23" s="103">
        <v>530.22</v>
      </c>
      <c r="K23" s="103">
        <v>530.22</v>
      </c>
      <c r="L23" s="19"/>
      <c r="M23" s="14"/>
      <c r="N23" s="18"/>
      <c r="O23" s="100">
        <f t="shared" si="5"/>
        <v>3998216</v>
      </c>
      <c r="P23" s="96"/>
      <c r="Q23" s="96"/>
      <c r="R23" s="96"/>
      <c r="S23" s="100">
        <f t="shared" si="6"/>
        <v>3998216</v>
      </c>
      <c r="T23" s="100">
        <f>'приложение 3'!D23</f>
        <v>3998216</v>
      </c>
      <c r="U23" s="101">
        <f>'приложение 3'!E23</f>
        <v>3757749</v>
      </c>
      <c r="V23" s="101">
        <f>'приложение 3'!AF23</f>
        <v>240467</v>
      </c>
      <c r="W23" s="101">
        <f>'приложение 3'!AK23</f>
        <v>0</v>
      </c>
      <c r="X23" s="12"/>
      <c r="Y23" s="45">
        <v>44531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</row>
    <row r="24" spans="1:54" ht="15" customHeight="1" x14ac:dyDescent="0.2">
      <c r="A24" s="99">
        <v>12</v>
      </c>
      <c r="B24" s="107" t="s">
        <v>104</v>
      </c>
      <c r="C24" s="24">
        <v>1960</v>
      </c>
      <c r="D24" s="113" t="s">
        <v>85</v>
      </c>
      <c r="E24" s="13" t="s">
        <v>86</v>
      </c>
      <c r="F24" s="24" t="s">
        <v>87</v>
      </c>
      <c r="G24" s="24">
        <v>2</v>
      </c>
      <c r="H24" s="24">
        <v>2</v>
      </c>
      <c r="I24" s="103">
        <v>687.14</v>
      </c>
      <c r="J24" s="103">
        <v>597.51</v>
      </c>
      <c r="K24" s="103">
        <v>597.51</v>
      </c>
      <c r="L24" s="19"/>
      <c r="M24" s="102"/>
      <c r="N24" s="102"/>
      <c r="O24" s="100">
        <f t="shared" si="5"/>
        <v>35950</v>
      </c>
      <c r="P24" s="96"/>
      <c r="Q24" s="96"/>
      <c r="R24" s="96"/>
      <c r="S24" s="100">
        <f t="shared" si="6"/>
        <v>35950</v>
      </c>
      <c r="T24" s="100">
        <f>'приложение 3'!D24</f>
        <v>35950</v>
      </c>
      <c r="U24" s="101">
        <f>'приложение 3'!E24</f>
        <v>0</v>
      </c>
      <c r="V24" s="101">
        <f>'приложение 3'!AF24</f>
        <v>35950</v>
      </c>
      <c r="W24" s="101">
        <f>'приложение 3'!AK24</f>
        <v>0</v>
      </c>
      <c r="X24" s="44"/>
      <c r="Y24" s="45">
        <v>44531</v>
      </c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</row>
    <row r="25" spans="1:54" s="9" customFormat="1" ht="15" customHeight="1" x14ac:dyDescent="0.2">
      <c r="A25" s="99">
        <v>13</v>
      </c>
      <c r="B25" s="106" t="s">
        <v>105</v>
      </c>
      <c r="C25" s="24">
        <v>1961</v>
      </c>
      <c r="D25" s="113" t="s">
        <v>85</v>
      </c>
      <c r="E25" s="13" t="s">
        <v>86</v>
      </c>
      <c r="F25" s="24" t="s">
        <v>87</v>
      </c>
      <c r="G25" s="24">
        <v>2</v>
      </c>
      <c r="H25" s="24">
        <v>3</v>
      </c>
      <c r="I25" s="103">
        <v>904.34</v>
      </c>
      <c r="J25" s="103">
        <v>832.34</v>
      </c>
      <c r="K25" s="103">
        <v>832.34</v>
      </c>
      <c r="L25" s="102"/>
      <c r="M25" s="102"/>
      <c r="N25" s="102"/>
      <c r="O25" s="100">
        <f t="shared" si="5"/>
        <v>289346</v>
      </c>
      <c r="P25" s="96"/>
      <c r="Q25" s="96"/>
      <c r="R25" s="96"/>
      <c r="S25" s="100">
        <f t="shared" si="6"/>
        <v>289346</v>
      </c>
      <c r="T25" s="100">
        <f>'приложение 3'!D25</f>
        <v>289346</v>
      </c>
      <c r="U25" s="101">
        <f>'приложение 3'!E25</f>
        <v>0</v>
      </c>
      <c r="V25" s="101">
        <f>'приложение 3'!AF25</f>
        <v>289346</v>
      </c>
      <c r="W25" s="101">
        <f>'приложение 3'!AK25</f>
        <v>0</v>
      </c>
      <c r="X25" s="44"/>
      <c r="Y25" s="45">
        <v>44531</v>
      </c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</row>
    <row r="26" spans="1:54" s="9" customFormat="1" ht="15" customHeight="1" x14ac:dyDescent="0.2">
      <c r="A26" s="99">
        <v>14</v>
      </c>
      <c r="B26" s="20" t="s">
        <v>106</v>
      </c>
      <c r="C26" s="24">
        <v>1961</v>
      </c>
      <c r="D26" s="113" t="s">
        <v>85</v>
      </c>
      <c r="E26" s="13" t="s">
        <v>86</v>
      </c>
      <c r="F26" s="24" t="s">
        <v>87</v>
      </c>
      <c r="G26" s="24">
        <v>2</v>
      </c>
      <c r="H26" s="24">
        <v>1</v>
      </c>
      <c r="I26" s="103">
        <v>298.64</v>
      </c>
      <c r="J26" s="103">
        <v>277.3</v>
      </c>
      <c r="K26" s="103">
        <v>277.3</v>
      </c>
      <c r="L26" s="19"/>
      <c r="M26" s="14"/>
      <c r="N26" s="18"/>
      <c r="O26" s="100">
        <f t="shared" si="5"/>
        <v>2292251</v>
      </c>
      <c r="P26" s="96"/>
      <c r="Q26" s="96"/>
      <c r="R26" s="96"/>
      <c r="S26" s="100">
        <f t="shared" si="6"/>
        <v>2292251</v>
      </c>
      <c r="T26" s="100">
        <f>'приложение 3'!D26</f>
        <v>2292251</v>
      </c>
      <c r="U26" s="101">
        <f>'приложение 3'!E26</f>
        <v>2071599</v>
      </c>
      <c r="V26" s="101">
        <f>'приложение 3'!AF26</f>
        <v>220652</v>
      </c>
      <c r="W26" s="101">
        <f>'приложение 3'!AK26</f>
        <v>0</v>
      </c>
      <c r="X26" s="12"/>
      <c r="Y26" s="45">
        <v>44531</v>
      </c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s="9" customFormat="1" ht="15" customHeight="1" x14ac:dyDescent="0.2">
      <c r="A27" s="99">
        <v>15</v>
      </c>
      <c r="B27" s="106" t="s">
        <v>107</v>
      </c>
      <c r="C27" s="24">
        <v>1968</v>
      </c>
      <c r="D27" s="113" t="s">
        <v>85</v>
      </c>
      <c r="E27" s="13" t="s">
        <v>86</v>
      </c>
      <c r="F27" s="24" t="s">
        <v>89</v>
      </c>
      <c r="G27" s="24">
        <v>2</v>
      </c>
      <c r="H27" s="24">
        <v>1</v>
      </c>
      <c r="I27" s="103">
        <v>367.56</v>
      </c>
      <c r="J27" s="103">
        <v>323.3</v>
      </c>
      <c r="K27" s="103">
        <v>323.3</v>
      </c>
      <c r="L27" s="102"/>
      <c r="M27" s="102"/>
      <c r="N27" s="102"/>
      <c r="O27" s="100">
        <f t="shared" si="5"/>
        <v>192673</v>
      </c>
      <c r="P27" s="96"/>
      <c r="Q27" s="96"/>
      <c r="R27" s="96"/>
      <c r="S27" s="100">
        <f t="shared" si="6"/>
        <v>192673</v>
      </c>
      <c r="T27" s="100">
        <f>'приложение 3'!D27</f>
        <v>192673</v>
      </c>
      <c r="U27" s="101">
        <f>'приложение 3'!E27</f>
        <v>0</v>
      </c>
      <c r="V27" s="101">
        <f>'приложение 3'!AF27</f>
        <v>192673</v>
      </c>
      <c r="W27" s="101">
        <f>'приложение 3'!AK27</f>
        <v>0</v>
      </c>
      <c r="X27" s="44"/>
      <c r="Y27" s="45">
        <v>44531</v>
      </c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s="9" customFormat="1" ht="15" customHeight="1" x14ac:dyDescent="0.2">
      <c r="A28" s="37" t="s">
        <v>93</v>
      </c>
      <c r="B28" s="46"/>
      <c r="C28" s="47"/>
      <c r="D28" s="48"/>
      <c r="E28" s="8"/>
      <c r="F28" s="47"/>
      <c r="G28" s="47"/>
      <c r="H28" s="47"/>
      <c r="I28" s="102">
        <f>SUM(I29:I40)</f>
        <v>7027.7799999999988</v>
      </c>
      <c r="J28" s="102">
        <f t="shared" ref="J28:W28" si="7">SUM(J29:J40)</f>
        <v>6306.93</v>
      </c>
      <c r="K28" s="102">
        <f t="shared" si="7"/>
        <v>6306.93</v>
      </c>
      <c r="L28" s="102"/>
      <c r="M28" s="102"/>
      <c r="N28" s="102"/>
      <c r="O28" s="102">
        <f t="shared" si="7"/>
        <v>33053033</v>
      </c>
      <c r="P28" s="102"/>
      <c r="Q28" s="102"/>
      <c r="R28" s="102"/>
      <c r="S28" s="102">
        <f t="shared" si="7"/>
        <v>33053033</v>
      </c>
      <c r="T28" s="102">
        <f t="shared" si="7"/>
        <v>33053033</v>
      </c>
      <c r="U28" s="102">
        <f t="shared" si="7"/>
        <v>32219555</v>
      </c>
      <c r="V28" s="102">
        <f t="shared" si="7"/>
        <v>833478</v>
      </c>
      <c r="W28" s="102">
        <f t="shared" si="7"/>
        <v>0</v>
      </c>
      <c r="X28" s="44"/>
      <c r="Y28" s="4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s="9" customFormat="1" ht="15" customHeight="1" x14ac:dyDescent="0.2">
      <c r="A29" s="108">
        <v>16</v>
      </c>
      <c r="B29" s="105" t="s">
        <v>102</v>
      </c>
      <c r="C29" s="24">
        <v>1966</v>
      </c>
      <c r="D29" s="113" t="s">
        <v>85</v>
      </c>
      <c r="E29" s="13" t="s">
        <v>86</v>
      </c>
      <c r="F29" s="24" t="s">
        <v>87</v>
      </c>
      <c r="G29" s="24">
        <v>2</v>
      </c>
      <c r="H29" s="24">
        <v>2</v>
      </c>
      <c r="I29" s="103">
        <v>677.52</v>
      </c>
      <c r="J29" s="103">
        <v>628.62</v>
      </c>
      <c r="K29" s="103">
        <v>628.62</v>
      </c>
      <c r="L29" s="102"/>
      <c r="M29" s="102"/>
      <c r="N29" s="102"/>
      <c r="O29" s="100">
        <f t="shared" ref="O29:O39" si="8">S29</f>
        <v>277668</v>
      </c>
      <c r="P29" s="96"/>
      <c r="Q29" s="96"/>
      <c r="R29" s="96"/>
      <c r="S29" s="100">
        <f t="shared" ref="S29:S39" si="9">T29</f>
        <v>277668</v>
      </c>
      <c r="T29" s="100">
        <f>'приложение 3'!D29</f>
        <v>277668</v>
      </c>
      <c r="U29" s="101">
        <f>'приложение 3'!E29</f>
        <v>277668</v>
      </c>
      <c r="V29" s="101">
        <f>'приложение 3'!AF29</f>
        <v>0</v>
      </c>
      <c r="W29" s="101">
        <f>'приложение 3'!AK29</f>
        <v>0</v>
      </c>
      <c r="X29" s="44"/>
      <c r="Y29" s="45">
        <v>44896</v>
      </c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</row>
    <row r="30" spans="1:54" s="9" customFormat="1" ht="15" customHeight="1" x14ac:dyDescent="0.2">
      <c r="A30" s="108">
        <v>17</v>
      </c>
      <c r="B30" s="106" t="s">
        <v>105</v>
      </c>
      <c r="C30" s="24">
        <v>1961</v>
      </c>
      <c r="D30" s="113" t="s">
        <v>85</v>
      </c>
      <c r="E30" s="13" t="s">
        <v>86</v>
      </c>
      <c r="F30" s="24" t="s">
        <v>87</v>
      </c>
      <c r="G30" s="24">
        <v>2</v>
      </c>
      <c r="H30" s="24">
        <v>3</v>
      </c>
      <c r="I30" s="103">
        <v>904.34</v>
      </c>
      <c r="J30" s="103">
        <v>832.34</v>
      </c>
      <c r="K30" s="103">
        <v>832.34</v>
      </c>
      <c r="L30" s="102"/>
      <c r="M30" s="102"/>
      <c r="N30" s="102"/>
      <c r="O30" s="100">
        <f t="shared" si="8"/>
        <v>5872639</v>
      </c>
      <c r="P30" s="96"/>
      <c r="Q30" s="96"/>
      <c r="R30" s="96"/>
      <c r="S30" s="100">
        <f t="shared" si="9"/>
        <v>5872639</v>
      </c>
      <c r="T30" s="100">
        <f>'приложение 3'!D30</f>
        <v>5872639</v>
      </c>
      <c r="U30" s="101">
        <f>'приложение 3'!E30</f>
        <v>5854256</v>
      </c>
      <c r="V30" s="101">
        <f>'приложение 3'!AF30</f>
        <v>18383</v>
      </c>
      <c r="W30" s="101">
        <f>'приложение 3'!AK30</f>
        <v>0</v>
      </c>
      <c r="X30" s="44"/>
      <c r="Y30" s="45">
        <v>44896</v>
      </c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</row>
    <row r="31" spans="1:54" s="9" customFormat="1" ht="15" customHeight="1" x14ac:dyDescent="0.2">
      <c r="A31" s="108">
        <v>18</v>
      </c>
      <c r="B31" s="106" t="s">
        <v>106</v>
      </c>
      <c r="C31" s="24">
        <v>1961</v>
      </c>
      <c r="D31" s="113" t="s">
        <v>85</v>
      </c>
      <c r="E31" s="13" t="s">
        <v>86</v>
      </c>
      <c r="F31" s="24" t="s">
        <v>87</v>
      </c>
      <c r="G31" s="24">
        <v>2</v>
      </c>
      <c r="H31" s="24">
        <v>1</v>
      </c>
      <c r="I31" s="103">
        <v>298.64</v>
      </c>
      <c r="J31" s="103">
        <v>277.3</v>
      </c>
      <c r="K31" s="103">
        <v>277.3</v>
      </c>
      <c r="L31" s="102"/>
      <c r="M31" s="102"/>
      <c r="N31" s="102"/>
      <c r="O31" s="100">
        <f t="shared" si="8"/>
        <v>2017865</v>
      </c>
      <c r="P31" s="96"/>
      <c r="Q31" s="96"/>
      <c r="R31" s="96"/>
      <c r="S31" s="100">
        <f t="shared" si="9"/>
        <v>2017865</v>
      </c>
      <c r="T31" s="100">
        <f>'приложение 3'!D31</f>
        <v>2017865</v>
      </c>
      <c r="U31" s="101">
        <f>'приложение 3'!E31</f>
        <v>2017865</v>
      </c>
      <c r="V31" s="101">
        <f>'приложение 3'!AF31</f>
        <v>0</v>
      </c>
      <c r="W31" s="101">
        <f>'приложение 3'!AK31</f>
        <v>0</v>
      </c>
      <c r="X31" s="44"/>
      <c r="Y31" s="45">
        <v>44896</v>
      </c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s="9" customFormat="1" ht="15" customHeight="1" x14ac:dyDescent="0.2">
      <c r="A32" s="108">
        <v>19</v>
      </c>
      <c r="B32" s="106" t="s">
        <v>107</v>
      </c>
      <c r="C32" s="24">
        <v>1968</v>
      </c>
      <c r="D32" s="113" t="s">
        <v>85</v>
      </c>
      <c r="E32" s="13" t="s">
        <v>86</v>
      </c>
      <c r="F32" s="24" t="s">
        <v>89</v>
      </c>
      <c r="G32" s="24">
        <v>2</v>
      </c>
      <c r="H32" s="24">
        <v>1</v>
      </c>
      <c r="I32" s="103">
        <v>367.56</v>
      </c>
      <c r="J32" s="103">
        <v>323.3</v>
      </c>
      <c r="K32" s="103">
        <v>323.3</v>
      </c>
      <c r="L32" s="102"/>
      <c r="M32" s="102"/>
      <c r="N32" s="102"/>
      <c r="O32" s="100">
        <f t="shared" si="8"/>
        <v>2273928</v>
      </c>
      <c r="P32" s="96"/>
      <c r="Q32" s="96"/>
      <c r="R32" s="96"/>
      <c r="S32" s="100">
        <f t="shared" si="9"/>
        <v>2273928</v>
      </c>
      <c r="T32" s="100">
        <f>'приложение 3'!D32</f>
        <v>2273928</v>
      </c>
      <c r="U32" s="101">
        <f>'приложение 3'!E32</f>
        <v>2273928</v>
      </c>
      <c r="V32" s="101">
        <f>'приложение 3'!AF32</f>
        <v>0</v>
      </c>
      <c r="W32" s="101">
        <f>'приложение 3'!AK32</f>
        <v>0</v>
      </c>
      <c r="X32" s="44"/>
      <c r="Y32" s="45">
        <v>44896</v>
      </c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5" customHeight="1" x14ac:dyDescent="0.2">
      <c r="A33" s="108">
        <v>20</v>
      </c>
      <c r="B33" s="107" t="s">
        <v>104</v>
      </c>
      <c r="C33" s="24">
        <v>1960</v>
      </c>
      <c r="D33" s="113" t="s">
        <v>85</v>
      </c>
      <c r="E33" s="13" t="s">
        <v>86</v>
      </c>
      <c r="F33" s="24" t="s">
        <v>87</v>
      </c>
      <c r="G33" s="24">
        <v>2</v>
      </c>
      <c r="H33" s="24">
        <v>2</v>
      </c>
      <c r="I33" s="103">
        <v>687.14</v>
      </c>
      <c r="J33" s="103">
        <v>597.51</v>
      </c>
      <c r="K33" s="103">
        <v>597.51</v>
      </c>
      <c r="L33" s="19"/>
      <c r="M33" s="102"/>
      <c r="N33" s="102"/>
      <c r="O33" s="100">
        <f t="shared" si="8"/>
        <v>1123562</v>
      </c>
      <c r="P33" s="96"/>
      <c r="Q33" s="96"/>
      <c r="R33" s="96"/>
      <c r="S33" s="100">
        <f t="shared" si="9"/>
        <v>1123562</v>
      </c>
      <c r="T33" s="100">
        <f>'приложение 3'!D33</f>
        <v>1123562</v>
      </c>
      <c r="U33" s="101">
        <f>'приложение 3'!E33</f>
        <v>1123562</v>
      </c>
      <c r="V33" s="101">
        <f>'приложение 3'!AF33</f>
        <v>0</v>
      </c>
      <c r="W33" s="101">
        <f>'приложение 3'!AK33</f>
        <v>0</v>
      </c>
      <c r="X33" s="44"/>
      <c r="Y33" s="45">
        <v>44896</v>
      </c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5" customHeight="1" x14ac:dyDescent="0.2">
      <c r="A34" s="108">
        <v>21</v>
      </c>
      <c r="B34" s="107" t="s">
        <v>101</v>
      </c>
      <c r="C34" s="24">
        <v>1940</v>
      </c>
      <c r="D34" s="113" t="s">
        <v>85</v>
      </c>
      <c r="E34" s="13" t="s">
        <v>86</v>
      </c>
      <c r="F34" s="24" t="s">
        <v>90</v>
      </c>
      <c r="G34" s="24">
        <v>2</v>
      </c>
      <c r="H34" s="24">
        <v>2</v>
      </c>
      <c r="I34" s="103">
        <v>722.99</v>
      </c>
      <c r="J34" s="103">
        <v>663.29</v>
      </c>
      <c r="K34" s="103">
        <v>663.29</v>
      </c>
      <c r="L34" s="102"/>
      <c r="M34" s="102"/>
      <c r="N34" s="102"/>
      <c r="O34" s="100">
        <f t="shared" si="8"/>
        <v>341972</v>
      </c>
      <c r="P34" s="96"/>
      <c r="Q34" s="96"/>
      <c r="R34" s="96"/>
      <c r="S34" s="100">
        <f t="shared" si="9"/>
        <v>341972</v>
      </c>
      <c r="T34" s="100">
        <f>'приложение 3'!D34</f>
        <v>341972</v>
      </c>
      <c r="U34" s="101">
        <f>'приложение 3'!E34</f>
        <v>341972</v>
      </c>
      <c r="V34" s="101">
        <f>'приложение 3'!AF34</f>
        <v>0</v>
      </c>
      <c r="W34" s="101">
        <f>'приложение 3'!AK34</f>
        <v>0</v>
      </c>
      <c r="X34" s="44"/>
      <c r="Y34" s="45">
        <v>44896</v>
      </c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</row>
    <row r="35" spans="1:54" ht="15" customHeight="1" x14ac:dyDescent="0.2">
      <c r="A35" s="108">
        <v>22</v>
      </c>
      <c r="B35" s="107" t="s">
        <v>103</v>
      </c>
      <c r="C35" s="24">
        <v>1932</v>
      </c>
      <c r="D35" s="113" t="s">
        <v>85</v>
      </c>
      <c r="E35" s="13" t="s">
        <v>86</v>
      </c>
      <c r="F35" s="24" t="s">
        <v>90</v>
      </c>
      <c r="G35" s="24">
        <v>2</v>
      </c>
      <c r="H35" s="24">
        <v>2</v>
      </c>
      <c r="I35" s="103">
        <v>609.75</v>
      </c>
      <c r="J35" s="103">
        <v>530.22</v>
      </c>
      <c r="K35" s="103">
        <v>530.22</v>
      </c>
      <c r="L35" s="102"/>
      <c r="M35" s="102"/>
      <c r="N35" s="102"/>
      <c r="O35" s="100">
        <f t="shared" si="8"/>
        <v>4028400</v>
      </c>
      <c r="P35" s="96"/>
      <c r="Q35" s="96"/>
      <c r="R35" s="96"/>
      <c r="S35" s="100">
        <f t="shared" si="9"/>
        <v>4028400</v>
      </c>
      <c r="T35" s="100">
        <f>'приложение 3'!D35</f>
        <v>4028400</v>
      </c>
      <c r="U35" s="101">
        <f>'приложение 3'!E35</f>
        <v>4028400</v>
      </c>
      <c r="V35" s="101">
        <f>'приложение 3'!AF35</f>
        <v>0</v>
      </c>
      <c r="W35" s="101">
        <f>'приложение 3'!AK35</f>
        <v>0</v>
      </c>
      <c r="X35" s="44"/>
      <c r="Y35" s="45">
        <v>44896</v>
      </c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5" customHeight="1" x14ac:dyDescent="0.2">
      <c r="A36" s="108">
        <v>23</v>
      </c>
      <c r="B36" s="20" t="s">
        <v>108</v>
      </c>
      <c r="C36" s="24">
        <v>1953</v>
      </c>
      <c r="D36" s="113" t="s">
        <v>85</v>
      </c>
      <c r="E36" s="13" t="s">
        <v>86</v>
      </c>
      <c r="F36" s="24" t="s">
        <v>87</v>
      </c>
      <c r="G36" s="24">
        <v>2</v>
      </c>
      <c r="H36" s="24">
        <v>2</v>
      </c>
      <c r="I36" s="103">
        <v>724.46</v>
      </c>
      <c r="J36" s="103">
        <v>655.68</v>
      </c>
      <c r="K36" s="103">
        <v>655.68</v>
      </c>
      <c r="L36" s="19"/>
      <c r="M36" s="14"/>
      <c r="N36" s="18"/>
      <c r="O36" s="100">
        <f t="shared" si="8"/>
        <v>4459030</v>
      </c>
      <c r="P36" s="96"/>
      <c r="Q36" s="96"/>
      <c r="R36" s="96"/>
      <c r="S36" s="100">
        <f t="shared" si="9"/>
        <v>4459030</v>
      </c>
      <c r="T36" s="100">
        <f>'приложение 3'!D36</f>
        <v>4459030</v>
      </c>
      <c r="U36" s="101">
        <f>'приложение 3'!E36</f>
        <v>4246695</v>
      </c>
      <c r="V36" s="101">
        <f>'приложение 3'!AF36</f>
        <v>212335</v>
      </c>
      <c r="W36" s="101">
        <f>'приложение 3'!AK36</f>
        <v>0</v>
      </c>
      <c r="X36" s="12"/>
      <c r="Y36" s="45">
        <v>44896</v>
      </c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5" customHeight="1" x14ac:dyDescent="0.2">
      <c r="A37" s="108">
        <v>24</v>
      </c>
      <c r="B37" s="20" t="s">
        <v>109</v>
      </c>
      <c r="C37" s="24">
        <v>1959</v>
      </c>
      <c r="D37" s="113" t="s">
        <v>85</v>
      </c>
      <c r="E37" s="13" t="s">
        <v>86</v>
      </c>
      <c r="F37" s="24" t="s">
        <v>91</v>
      </c>
      <c r="G37" s="24">
        <v>2</v>
      </c>
      <c r="H37" s="24">
        <v>1</v>
      </c>
      <c r="I37" s="103">
        <v>328.78</v>
      </c>
      <c r="J37" s="103">
        <v>300.04000000000002</v>
      </c>
      <c r="K37" s="103">
        <v>300.04000000000002</v>
      </c>
      <c r="L37" s="19"/>
      <c r="M37" s="14"/>
      <c r="N37" s="18"/>
      <c r="O37" s="100">
        <f t="shared" si="8"/>
        <v>2040458</v>
      </c>
      <c r="P37" s="96"/>
      <c r="Q37" s="96"/>
      <c r="R37" s="96"/>
      <c r="S37" s="100">
        <f t="shared" si="9"/>
        <v>2040458</v>
      </c>
      <c r="T37" s="100">
        <f>'приложение 3'!D37</f>
        <v>2040458</v>
      </c>
      <c r="U37" s="101">
        <f>'приложение 3'!E37</f>
        <v>1943293</v>
      </c>
      <c r="V37" s="101">
        <f>'приложение 3'!AF37</f>
        <v>97165</v>
      </c>
      <c r="W37" s="101">
        <f>'приложение 3'!AK37</f>
        <v>0</v>
      </c>
      <c r="X37" s="12"/>
      <c r="Y37" s="45">
        <v>44896</v>
      </c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s="119" customFormat="1" ht="15" customHeight="1" x14ac:dyDescent="0.2">
      <c r="A38" s="108">
        <v>25</v>
      </c>
      <c r="B38" s="20" t="s">
        <v>110</v>
      </c>
      <c r="C38" s="24">
        <v>1975</v>
      </c>
      <c r="D38" s="113" t="s">
        <v>85</v>
      </c>
      <c r="E38" s="13" t="s">
        <v>86</v>
      </c>
      <c r="F38" s="24" t="s">
        <v>87</v>
      </c>
      <c r="G38" s="24">
        <v>2</v>
      </c>
      <c r="H38" s="24">
        <v>2</v>
      </c>
      <c r="I38" s="103">
        <v>837.89</v>
      </c>
      <c r="J38" s="103">
        <v>728.6</v>
      </c>
      <c r="K38" s="103">
        <v>728.6</v>
      </c>
      <c r="L38" s="19"/>
      <c r="M38" s="14"/>
      <c r="N38" s="18"/>
      <c r="O38" s="100">
        <f t="shared" si="8"/>
        <v>5380830</v>
      </c>
      <c r="P38" s="96"/>
      <c r="Q38" s="96"/>
      <c r="R38" s="96"/>
      <c r="S38" s="100">
        <f t="shared" si="9"/>
        <v>5380830</v>
      </c>
      <c r="T38" s="100">
        <f>'приложение 3'!D38</f>
        <v>5380830</v>
      </c>
      <c r="U38" s="101">
        <f>'приложение 3'!E38</f>
        <v>5124600</v>
      </c>
      <c r="V38" s="101">
        <f>'приложение 3'!AF38</f>
        <v>256230</v>
      </c>
      <c r="W38" s="101">
        <f>'приложение 3'!AK38</f>
        <v>0</v>
      </c>
      <c r="X38" s="12"/>
      <c r="Y38" s="45">
        <v>44896</v>
      </c>
    </row>
    <row r="39" spans="1:54" s="119" customFormat="1" ht="15" customHeight="1" x14ac:dyDescent="0.2">
      <c r="A39" s="108">
        <v>26</v>
      </c>
      <c r="B39" s="20" t="s">
        <v>111</v>
      </c>
      <c r="C39" s="24">
        <v>1952</v>
      </c>
      <c r="D39" s="113" t="s">
        <v>85</v>
      </c>
      <c r="E39" s="13" t="s">
        <v>86</v>
      </c>
      <c r="F39" s="24" t="s">
        <v>91</v>
      </c>
      <c r="G39" s="24">
        <v>2</v>
      </c>
      <c r="H39" s="24">
        <v>2</v>
      </c>
      <c r="I39" s="103">
        <v>439.44</v>
      </c>
      <c r="J39" s="103">
        <v>382.12</v>
      </c>
      <c r="K39" s="103">
        <v>382.12</v>
      </c>
      <c r="L39" s="19"/>
      <c r="M39" s="14"/>
      <c r="N39" s="18"/>
      <c r="O39" s="100">
        <f t="shared" si="8"/>
        <v>2598652</v>
      </c>
      <c r="P39" s="96"/>
      <c r="Q39" s="96"/>
      <c r="R39" s="96"/>
      <c r="S39" s="100">
        <f t="shared" si="9"/>
        <v>2598652</v>
      </c>
      <c r="T39" s="100">
        <f>'приложение 3'!D39</f>
        <v>2598652</v>
      </c>
      <c r="U39" s="101">
        <f>'приложение 3'!E39</f>
        <v>2474907</v>
      </c>
      <c r="V39" s="101">
        <f>'приложение 3'!AF39</f>
        <v>123745</v>
      </c>
      <c r="W39" s="101">
        <f>'приложение 3'!AK39</f>
        <v>0</v>
      </c>
      <c r="X39" s="12"/>
      <c r="Y39" s="45">
        <v>44896</v>
      </c>
    </row>
    <row r="40" spans="1:54" s="119" customFormat="1" ht="15" customHeight="1" x14ac:dyDescent="0.2">
      <c r="A40" s="108">
        <v>27</v>
      </c>
      <c r="B40" s="20" t="s">
        <v>112</v>
      </c>
      <c r="C40" s="24">
        <v>1952</v>
      </c>
      <c r="D40" s="113" t="s">
        <v>85</v>
      </c>
      <c r="E40" s="13" t="s">
        <v>86</v>
      </c>
      <c r="F40" s="24" t="s">
        <v>91</v>
      </c>
      <c r="G40" s="24">
        <v>2</v>
      </c>
      <c r="H40" s="24">
        <v>2</v>
      </c>
      <c r="I40" s="103">
        <v>429.27</v>
      </c>
      <c r="J40" s="103">
        <v>387.91</v>
      </c>
      <c r="K40" s="103">
        <v>387.91</v>
      </c>
      <c r="L40" s="19"/>
      <c r="M40" s="14"/>
      <c r="N40" s="18"/>
      <c r="O40" s="100">
        <f>S40</f>
        <v>2638029</v>
      </c>
      <c r="P40" s="96"/>
      <c r="Q40" s="96"/>
      <c r="R40" s="96"/>
      <c r="S40" s="100">
        <f>T40</f>
        <v>2638029</v>
      </c>
      <c r="T40" s="100">
        <f>'приложение 3'!D40</f>
        <v>2638029</v>
      </c>
      <c r="U40" s="101">
        <f>'приложение 3'!E40</f>
        <v>2512409</v>
      </c>
      <c r="V40" s="101">
        <f>'приложение 3'!AF40</f>
        <v>125620</v>
      </c>
      <c r="W40" s="101">
        <f>'приложение 3'!AK40</f>
        <v>0</v>
      </c>
      <c r="X40" s="12"/>
      <c r="Y40" s="45">
        <v>44896</v>
      </c>
    </row>
    <row r="41" spans="1:54" customFormat="1" x14ac:dyDescent="0.25"/>
    <row r="42" spans="1:54" customFormat="1" x14ac:dyDescent="0.25"/>
    <row r="43" spans="1:54" customFormat="1" x14ac:dyDescent="0.25"/>
    <row r="44" spans="1:54" customFormat="1" x14ac:dyDescent="0.25"/>
    <row r="45" spans="1:54" customFormat="1" x14ac:dyDescent="0.25"/>
    <row r="46" spans="1:54" customFormat="1" x14ac:dyDescent="0.25"/>
    <row r="47" spans="1:54" customFormat="1" x14ac:dyDescent="0.25"/>
    <row r="48" spans="1:54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autoFilter ref="A8:Y8"/>
  <mergeCells count="32">
    <mergeCell ref="A10:B10"/>
    <mergeCell ref="A2:Y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Y3:Y6"/>
    <mergeCell ref="J4:J6"/>
    <mergeCell ref="K4:K6"/>
    <mergeCell ref="L4:L6"/>
    <mergeCell ref="M4:M6"/>
    <mergeCell ref="J3:M3"/>
    <mergeCell ref="N3:N6"/>
    <mergeCell ref="O3:S3"/>
    <mergeCell ref="T3:X3"/>
    <mergeCell ref="V5:V6"/>
    <mergeCell ref="W5:W6"/>
    <mergeCell ref="X5:X6"/>
    <mergeCell ref="Q5:Q6"/>
    <mergeCell ref="R5:R6"/>
    <mergeCell ref="S5:S6"/>
    <mergeCell ref="U5:U6"/>
    <mergeCell ref="O4:O6"/>
    <mergeCell ref="P4:S4"/>
    <mergeCell ref="T4:T6"/>
    <mergeCell ref="U4:X4"/>
    <mergeCell ref="P5:P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"/>
  <sheetViews>
    <sheetView tabSelected="1" zoomScale="80" zoomScaleNormal="80" workbookViewId="0">
      <pane xSplit="6" ySplit="8" topLeftCell="X24" activePane="bottomRight" state="frozen"/>
      <selection pane="topRight" activeCell="G1" sqref="G1"/>
      <selection pane="bottomLeft" activeCell="A9" sqref="A9"/>
      <selection pane="bottomRight" activeCell="Z31" sqref="Z31:Z35"/>
    </sheetView>
  </sheetViews>
  <sheetFormatPr defaultColWidth="9.140625" defaultRowHeight="13.15" customHeight="1" x14ac:dyDescent="0.25"/>
  <cols>
    <col min="1" max="1" width="6.140625" style="121" customWidth="1"/>
    <col min="2" max="2" width="5" style="26" customWidth="1"/>
    <col min="3" max="3" width="31.5703125" style="26" customWidth="1"/>
    <col min="4" max="4" width="12.7109375" style="27" customWidth="1"/>
    <col min="5" max="5" width="12.85546875" style="27" customWidth="1"/>
    <col min="6" max="6" width="12" style="22" customWidth="1"/>
    <col min="7" max="7" width="11.42578125" style="27" customWidth="1"/>
    <col min="8" max="8" width="14.5703125" style="22" customWidth="1"/>
    <col min="9" max="9" width="10.85546875" style="27" customWidth="1"/>
    <col min="10" max="10" width="13.5703125" style="22" customWidth="1"/>
    <col min="11" max="12" width="5.42578125" style="25" customWidth="1"/>
    <col min="13" max="13" width="8.85546875" style="25" customWidth="1"/>
    <col min="14" max="14" width="12.28515625" style="25" customWidth="1"/>
    <col min="15" max="15" width="5.42578125" style="28" customWidth="1"/>
    <col min="16" max="16" width="5.42578125" style="29" customWidth="1"/>
    <col min="17" max="17" width="9.28515625" style="22" customWidth="1"/>
    <col min="18" max="18" width="12.5703125" style="22" customWidth="1"/>
    <col min="19" max="20" width="5.42578125" style="22" customWidth="1"/>
    <col min="21" max="21" width="10.5703125" style="29" customWidth="1"/>
    <col min="22" max="22" width="12.7109375" style="22" customWidth="1"/>
    <col min="23" max="23" width="9.85546875" style="22" customWidth="1"/>
    <col min="24" max="24" width="12.85546875" style="22" customWidth="1"/>
    <col min="25" max="25" width="10.140625" style="27" customWidth="1"/>
    <col min="26" max="26" width="14.7109375" style="22" customWidth="1"/>
    <col min="27" max="27" width="5.28515625" style="30" customWidth="1"/>
    <col min="28" max="28" width="5.28515625" style="27" customWidth="1"/>
    <col min="29" max="31" width="5.28515625" style="31" customWidth="1"/>
    <col min="32" max="32" width="12.28515625" style="32" customWidth="1"/>
    <col min="33" max="33" width="12.28515625" style="56" customWidth="1"/>
    <col min="34" max="36" width="5.28515625" style="31" customWidth="1"/>
    <col min="37" max="37" width="12" style="57" customWidth="1"/>
    <col min="38" max="38" width="5.140625" style="31" customWidth="1"/>
    <col min="78" max="16384" width="9.140625" style="21"/>
  </cols>
  <sheetData>
    <row r="1" spans="1:77" s="119" customFormat="1" ht="15" customHeight="1" x14ac:dyDescent="0.2">
      <c r="AK1" s="119" t="s">
        <v>113</v>
      </c>
    </row>
    <row r="2" spans="1:77" s="119" customFormat="1" ht="15" customHeight="1" x14ac:dyDescent="0.2">
      <c r="B2" s="184" t="s">
        <v>114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77" ht="15" customHeight="1" x14ac:dyDescent="0.2">
      <c r="A3" s="120"/>
      <c r="B3" s="185" t="s">
        <v>55</v>
      </c>
      <c r="C3" s="185" t="s">
        <v>56</v>
      </c>
      <c r="D3" s="178" t="s">
        <v>115</v>
      </c>
      <c r="E3" s="33"/>
      <c r="F3" s="34"/>
      <c r="G3" s="139"/>
      <c r="H3" s="34"/>
      <c r="I3" s="139"/>
      <c r="J3" s="34"/>
      <c r="K3" s="139"/>
      <c r="L3" s="139"/>
      <c r="M3" s="139"/>
      <c r="N3" s="139"/>
      <c r="O3" s="139"/>
      <c r="P3" s="139" t="s">
        <v>116</v>
      </c>
      <c r="Q3" s="139"/>
      <c r="R3" s="34"/>
      <c r="S3" s="139"/>
      <c r="T3" s="139"/>
      <c r="U3" s="139"/>
      <c r="V3" s="139"/>
      <c r="W3" s="139"/>
      <c r="X3" s="34"/>
      <c r="Y3" s="139"/>
      <c r="Z3" s="34"/>
      <c r="AA3" s="139"/>
      <c r="AB3" s="139"/>
      <c r="AC3" s="139"/>
      <c r="AD3" s="139"/>
      <c r="AE3" s="140"/>
      <c r="AF3" s="175" t="s">
        <v>117</v>
      </c>
      <c r="AG3" s="176"/>
      <c r="AH3" s="176"/>
      <c r="AI3" s="176"/>
      <c r="AJ3" s="177"/>
      <c r="AK3" s="170" t="s">
        <v>118</v>
      </c>
      <c r="AL3" s="170" t="s">
        <v>81</v>
      </c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</row>
    <row r="4" spans="1:77" ht="15" customHeight="1" x14ac:dyDescent="0.2">
      <c r="A4" s="120"/>
      <c r="B4" s="186"/>
      <c r="C4" s="186"/>
      <c r="D4" s="187"/>
      <c r="E4" s="170" t="s">
        <v>119</v>
      </c>
      <c r="F4" s="175" t="s">
        <v>2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7"/>
      <c r="AF4" s="189" t="s">
        <v>120</v>
      </c>
      <c r="AG4" s="175" t="s">
        <v>2</v>
      </c>
      <c r="AH4" s="176"/>
      <c r="AI4" s="176"/>
      <c r="AJ4" s="177"/>
      <c r="AK4" s="171"/>
      <c r="AL4" s="171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</row>
    <row r="5" spans="1:77" ht="15" customHeight="1" x14ac:dyDescent="0.2">
      <c r="A5" s="120"/>
      <c r="B5" s="186"/>
      <c r="C5" s="186"/>
      <c r="D5" s="187"/>
      <c r="E5" s="171"/>
      <c r="F5" s="170" t="s">
        <v>121</v>
      </c>
      <c r="G5" s="175" t="s">
        <v>2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  <c r="S5" s="173" t="s">
        <v>122</v>
      </c>
      <c r="T5" s="178"/>
      <c r="U5" s="173" t="s">
        <v>123</v>
      </c>
      <c r="V5" s="178"/>
      <c r="W5" s="173" t="s">
        <v>124</v>
      </c>
      <c r="X5" s="178"/>
      <c r="Y5" s="173" t="s">
        <v>125</v>
      </c>
      <c r="Z5" s="178"/>
      <c r="AA5" s="173" t="s">
        <v>126</v>
      </c>
      <c r="AB5" s="185" t="s">
        <v>127</v>
      </c>
      <c r="AC5" s="185"/>
      <c r="AD5" s="173" t="s">
        <v>128</v>
      </c>
      <c r="AE5" s="173" t="s">
        <v>129</v>
      </c>
      <c r="AF5" s="190"/>
      <c r="AG5" s="182" t="s">
        <v>130</v>
      </c>
      <c r="AH5" s="173" t="s">
        <v>131</v>
      </c>
      <c r="AI5" s="173" t="s">
        <v>132</v>
      </c>
      <c r="AJ5" s="173" t="s">
        <v>133</v>
      </c>
      <c r="AK5" s="171"/>
      <c r="AL5" s="171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</row>
    <row r="6" spans="1:77" ht="15" customHeight="1" x14ac:dyDescent="0.2">
      <c r="A6" s="120"/>
      <c r="B6" s="186"/>
      <c r="C6" s="186"/>
      <c r="D6" s="179"/>
      <c r="E6" s="171"/>
      <c r="F6" s="171"/>
      <c r="G6" s="180" t="s">
        <v>134</v>
      </c>
      <c r="H6" s="181"/>
      <c r="I6" s="180" t="s">
        <v>135</v>
      </c>
      <c r="J6" s="181"/>
      <c r="K6" s="180" t="s">
        <v>136</v>
      </c>
      <c r="L6" s="181"/>
      <c r="M6" s="180" t="s">
        <v>137</v>
      </c>
      <c r="N6" s="181"/>
      <c r="O6" s="180" t="s">
        <v>138</v>
      </c>
      <c r="P6" s="181"/>
      <c r="Q6" s="180" t="s">
        <v>139</v>
      </c>
      <c r="R6" s="181"/>
      <c r="S6" s="174"/>
      <c r="T6" s="179"/>
      <c r="U6" s="174"/>
      <c r="V6" s="179"/>
      <c r="W6" s="174"/>
      <c r="X6" s="179"/>
      <c r="Y6" s="174"/>
      <c r="Z6" s="179"/>
      <c r="AA6" s="174"/>
      <c r="AB6" s="185"/>
      <c r="AC6" s="185"/>
      <c r="AD6" s="174"/>
      <c r="AE6" s="174"/>
      <c r="AF6" s="191"/>
      <c r="AG6" s="183"/>
      <c r="AH6" s="174"/>
      <c r="AI6" s="174"/>
      <c r="AJ6" s="174"/>
      <c r="AK6" s="188"/>
      <c r="AL6" s="188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</row>
    <row r="7" spans="1:77" ht="15" customHeight="1" x14ac:dyDescent="0.2">
      <c r="A7" s="120"/>
      <c r="B7" s="186"/>
      <c r="C7" s="186"/>
      <c r="D7" s="114" t="s">
        <v>3</v>
      </c>
      <c r="E7" s="5" t="s">
        <v>3</v>
      </c>
      <c r="F7" s="5" t="s">
        <v>3</v>
      </c>
      <c r="G7" s="15" t="s">
        <v>140</v>
      </c>
      <c r="H7" s="5" t="s">
        <v>3</v>
      </c>
      <c r="I7" s="15" t="s">
        <v>140</v>
      </c>
      <c r="J7" s="5" t="s">
        <v>3</v>
      </c>
      <c r="K7" s="12" t="s">
        <v>140</v>
      </c>
      <c r="L7" s="12" t="s">
        <v>3</v>
      </c>
      <c r="M7" s="15" t="s">
        <v>140</v>
      </c>
      <c r="N7" s="5" t="s">
        <v>3</v>
      </c>
      <c r="O7" s="15" t="s">
        <v>140</v>
      </c>
      <c r="P7" s="5" t="s">
        <v>3</v>
      </c>
      <c r="Q7" s="15" t="s">
        <v>140</v>
      </c>
      <c r="R7" s="5" t="s">
        <v>3</v>
      </c>
      <c r="S7" s="23" t="s">
        <v>141</v>
      </c>
      <c r="T7" s="35" t="s">
        <v>3</v>
      </c>
      <c r="U7" s="36" t="s">
        <v>142</v>
      </c>
      <c r="V7" s="35" t="s">
        <v>3</v>
      </c>
      <c r="W7" s="36" t="s">
        <v>142</v>
      </c>
      <c r="X7" s="35" t="s">
        <v>3</v>
      </c>
      <c r="Y7" s="36" t="s">
        <v>142</v>
      </c>
      <c r="Z7" s="35" t="s">
        <v>3</v>
      </c>
      <c r="AA7" s="35" t="s">
        <v>3</v>
      </c>
      <c r="AB7" s="36" t="s">
        <v>143</v>
      </c>
      <c r="AC7" s="35" t="s">
        <v>3</v>
      </c>
      <c r="AD7" s="35" t="s">
        <v>3</v>
      </c>
      <c r="AE7" s="35" t="s">
        <v>3</v>
      </c>
      <c r="AF7" s="5"/>
      <c r="AG7" s="4" t="s">
        <v>3</v>
      </c>
      <c r="AH7" s="12" t="s">
        <v>3</v>
      </c>
      <c r="AI7" s="12" t="s">
        <v>3</v>
      </c>
      <c r="AJ7" s="12" t="s">
        <v>3</v>
      </c>
      <c r="AK7" s="5" t="s">
        <v>3</v>
      </c>
      <c r="AL7" s="12" t="s">
        <v>3</v>
      </c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</row>
    <row r="8" spans="1:77" s="94" customFormat="1" ht="15" customHeight="1" x14ac:dyDescent="0.2">
      <c r="A8" s="120"/>
      <c r="B8" s="8">
        <v>1</v>
      </c>
      <c r="C8" s="8">
        <f>B8+1</f>
        <v>2</v>
      </c>
      <c r="D8" s="115">
        <v>3</v>
      </c>
      <c r="E8" s="8">
        <f t="shared" ref="E8:AL8" si="0">D8+1</f>
        <v>4</v>
      </c>
      <c r="F8" s="7">
        <f t="shared" si="0"/>
        <v>5</v>
      </c>
      <c r="G8" s="8">
        <f t="shared" si="0"/>
        <v>6</v>
      </c>
      <c r="H8" s="7">
        <f t="shared" si="0"/>
        <v>7</v>
      </c>
      <c r="I8" s="8">
        <f t="shared" si="0"/>
        <v>8</v>
      </c>
      <c r="J8" s="7">
        <f t="shared" si="0"/>
        <v>9</v>
      </c>
      <c r="K8" s="8">
        <f t="shared" si="0"/>
        <v>10</v>
      </c>
      <c r="L8" s="8">
        <f t="shared" si="0"/>
        <v>11</v>
      </c>
      <c r="M8" s="8">
        <f t="shared" si="0"/>
        <v>12</v>
      </c>
      <c r="N8" s="8">
        <f t="shared" si="0"/>
        <v>13</v>
      </c>
      <c r="O8" s="8">
        <f t="shared" si="0"/>
        <v>14</v>
      </c>
      <c r="P8" s="8">
        <f t="shared" si="0"/>
        <v>15</v>
      </c>
      <c r="Q8" s="8">
        <f t="shared" si="0"/>
        <v>16</v>
      </c>
      <c r="R8" s="7">
        <f t="shared" si="0"/>
        <v>17</v>
      </c>
      <c r="S8" s="8">
        <f t="shared" si="0"/>
        <v>18</v>
      </c>
      <c r="T8" s="8">
        <f t="shared" si="0"/>
        <v>19</v>
      </c>
      <c r="U8" s="8">
        <f t="shared" si="0"/>
        <v>20</v>
      </c>
      <c r="V8" s="8">
        <f t="shared" si="0"/>
        <v>21</v>
      </c>
      <c r="W8" s="8">
        <f t="shared" si="0"/>
        <v>22</v>
      </c>
      <c r="X8" s="7">
        <f t="shared" si="0"/>
        <v>23</v>
      </c>
      <c r="Y8" s="8">
        <f t="shared" si="0"/>
        <v>24</v>
      </c>
      <c r="Z8" s="7">
        <f t="shared" si="0"/>
        <v>25</v>
      </c>
      <c r="AA8" s="8">
        <f t="shared" si="0"/>
        <v>26</v>
      </c>
      <c r="AB8" s="8">
        <f t="shared" si="0"/>
        <v>27</v>
      </c>
      <c r="AC8" s="8">
        <f t="shared" si="0"/>
        <v>28</v>
      </c>
      <c r="AD8" s="8">
        <f t="shared" si="0"/>
        <v>29</v>
      </c>
      <c r="AE8" s="8">
        <f t="shared" si="0"/>
        <v>30</v>
      </c>
      <c r="AF8" s="7">
        <f t="shared" si="0"/>
        <v>31</v>
      </c>
      <c r="AG8" s="93">
        <f t="shared" si="0"/>
        <v>32</v>
      </c>
      <c r="AH8" s="8">
        <f t="shared" si="0"/>
        <v>33</v>
      </c>
      <c r="AI8" s="8">
        <f t="shared" si="0"/>
        <v>34</v>
      </c>
      <c r="AJ8" s="8">
        <f t="shared" si="0"/>
        <v>35</v>
      </c>
      <c r="AK8" s="7">
        <f t="shared" si="0"/>
        <v>36</v>
      </c>
      <c r="AL8" s="8">
        <f t="shared" si="0"/>
        <v>37</v>
      </c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</row>
    <row r="9" spans="1:77" s="132" customFormat="1" ht="15" customHeight="1" x14ac:dyDescent="0.2">
      <c r="A9" s="120"/>
      <c r="B9" s="124"/>
      <c r="C9" s="124" t="s">
        <v>95</v>
      </c>
      <c r="D9" s="125"/>
      <c r="E9" s="126"/>
      <c r="F9" s="127"/>
      <c r="G9" s="128"/>
      <c r="H9" s="129"/>
      <c r="I9" s="128"/>
      <c r="J9" s="129"/>
      <c r="K9" s="128"/>
      <c r="L9" s="129"/>
      <c r="M9" s="128"/>
      <c r="N9" s="130"/>
      <c r="O9" s="128"/>
      <c r="P9" s="129"/>
      <c r="Q9" s="128"/>
      <c r="R9" s="129"/>
      <c r="S9" s="128"/>
      <c r="T9" s="129"/>
      <c r="U9" s="128"/>
      <c r="V9" s="129"/>
      <c r="W9" s="128"/>
      <c r="X9" s="129"/>
      <c r="Y9" s="128"/>
      <c r="Z9" s="129"/>
      <c r="AA9" s="128"/>
      <c r="AB9" s="128"/>
      <c r="AC9" s="128"/>
      <c r="AD9" s="128"/>
      <c r="AE9" s="128"/>
      <c r="AF9" s="129"/>
      <c r="AG9" s="128"/>
      <c r="AH9" s="128"/>
      <c r="AI9" s="128"/>
      <c r="AJ9" s="128"/>
      <c r="AK9" s="129"/>
      <c r="AL9" s="129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</row>
    <row r="10" spans="1:77" s="132" customFormat="1" ht="30" customHeight="1" x14ac:dyDescent="0.2">
      <c r="A10" s="120"/>
      <c r="B10" s="172" t="s">
        <v>96</v>
      </c>
      <c r="C10" s="172"/>
      <c r="D10" s="133">
        <f>D11+D18+D28</f>
        <v>79864610</v>
      </c>
      <c r="E10" s="133">
        <f t="shared" ref="E10:AK10" si="1">E11+E18+E28</f>
        <v>76624895</v>
      </c>
      <c r="F10" s="133">
        <f t="shared" si="1"/>
        <v>22346894</v>
      </c>
      <c r="G10" s="133">
        <f t="shared" si="1"/>
        <v>5919.5</v>
      </c>
      <c r="H10" s="133">
        <f t="shared" si="1"/>
        <v>4512911</v>
      </c>
      <c r="I10" s="133">
        <f t="shared" si="1"/>
        <v>7265.2199999999993</v>
      </c>
      <c r="J10" s="133">
        <f t="shared" si="1"/>
        <v>13121288</v>
      </c>
      <c r="K10" s="133">
        <f t="shared" si="1"/>
        <v>0</v>
      </c>
      <c r="L10" s="133">
        <f t="shared" si="1"/>
        <v>0</v>
      </c>
      <c r="M10" s="133">
        <f t="shared" si="1"/>
        <v>3997.0099999999998</v>
      </c>
      <c r="N10" s="133">
        <f t="shared" si="1"/>
        <v>1457214</v>
      </c>
      <c r="O10" s="133">
        <f t="shared" si="1"/>
        <v>0</v>
      </c>
      <c r="P10" s="133">
        <f t="shared" si="1"/>
        <v>0</v>
      </c>
      <c r="Q10" s="133">
        <f t="shared" si="1"/>
        <v>4796.2</v>
      </c>
      <c r="R10" s="133">
        <f t="shared" si="1"/>
        <v>3255481</v>
      </c>
      <c r="S10" s="133">
        <f t="shared" si="1"/>
        <v>0</v>
      </c>
      <c r="T10" s="133">
        <f t="shared" si="1"/>
        <v>0</v>
      </c>
      <c r="U10" s="133">
        <f t="shared" si="1"/>
        <v>6849.5999999999995</v>
      </c>
      <c r="V10" s="133">
        <f t="shared" si="1"/>
        <v>27353934</v>
      </c>
      <c r="W10" s="133">
        <f t="shared" si="1"/>
        <v>5773.079999999999</v>
      </c>
      <c r="X10" s="133">
        <f t="shared" si="1"/>
        <v>2132649</v>
      </c>
      <c r="Y10" s="133">
        <f t="shared" si="1"/>
        <v>8941.1699999999983</v>
      </c>
      <c r="Z10" s="133">
        <f t="shared" si="1"/>
        <v>24791418</v>
      </c>
      <c r="AA10" s="133">
        <f t="shared" si="1"/>
        <v>0</v>
      </c>
      <c r="AB10" s="133">
        <f t="shared" si="1"/>
        <v>0</v>
      </c>
      <c r="AC10" s="133">
        <f t="shared" si="1"/>
        <v>0</v>
      </c>
      <c r="AD10" s="133">
        <f t="shared" si="1"/>
        <v>0</v>
      </c>
      <c r="AE10" s="133">
        <f t="shared" si="1"/>
        <v>0</v>
      </c>
      <c r="AF10" s="133">
        <f t="shared" si="1"/>
        <v>3099677</v>
      </c>
      <c r="AG10" s="133">
        <f t="shared" si="1"/>
        <v>3099677</v>
      </c>
      <c r="AH10" s="133">
        <f t="shared" si="1"/>
        <v>0</v>
      </c>
      <c r="AI10" s="133">
        <f t="shared" si="1"/>
        <v>0</v>
      </c>
      <c r="AJ10" s="133">
        <f t="shared" si="1"/>
        <v>0</v>
      </c>
      <c r="AK10" s="133">
        <f t="shared" si="1"/>
        <v>140038</v>
      </c>
      <c r="AL10" s="133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</row>
    <row r="11" spans="1:77" s="132" customFormat="1" ht="15" customHeight="1" x14ac:dyDescent="0.2">
      <c r="A11" s="120"/>
      <c r="B11" s="124" t="s">
        <v>94</v>
      </c>
      <c r="C11" s="134"/>
      <c r="D11" s="133">
        <f>SUM(D12:D17)</f>
        <v>7861069</v>
      </c>
      <c r="E11" s="133">
        <f t="shared" ref="E11:AK11" si="2">SUM(E12:E17)</f>
        <v>6543790</v>
      </c>
      <c r="F11" s="133">
        <f t="shared" si="2"/>
        <v>1527442</v>
      </c>
      <c r="G11" s="133">
        <f t="shared" si="2"/>
        <v>177</v>
      </c>
      <c r="H11" s="133">
        <f t="shared" si="2"/>
        <v>135585</v>
      </c>
      <c r="I11" s="133">
        <f t="shared" si="2"/>
        <v>400.2</v>
      </c>
      <c r="J11" s="133">
        <f t="shared" si="2"/>
        <v>992790</v>
      </c>
      <c r="K11" s="133">
        <f t="shared" si="2"/>
        <v>0</v>
      </c>
      <c r="L11" s="133">
        <f t="shared" si="2"/>
        <v>0</v>
      </c>
      <c r="M11" s="133">
        <f t="shared" si="2"/>
        <v>67.02</v>
      </c>
      <c r="N11" s="133">
        <f t="shared" si="2"/>
        <v>107797</v>
      </c>
      <c r="O11" s="133">
        <f t="shared" si="2"/>
        <v>0</v>
      </c>
      <c r="P11" s="133">
        <f t="shared" si="2"/>
        <v>0</v>
      </c>
      <c r="Q11" s="133">
        <f t="shared" si="2"/>
        <v>84.6</v>
      </c>
      <c r="R11" s="133">
        <f t="shared" si="2"/>
        <v>291270</v>
      </c>
      <c r="S11" s="133">
        <f t="shared" si="2"/>
        <v>0</v>
      </c>
      <c r="T11" s="133">
        <f t="shared" si="2"/>
        <v>0</v>
      </c>
      <c r="U11" s="133">
        <f t="shared" si="2"/>
        <v>485.2</v>
      </c>
      <c r="V11" s="133">
        <f t="shared" si="2"/>
        <v>1994954</v>
      </c>
      <c r="W11" s="133">
        <f t="shared" si="2"/>
        <v>0</v>
      </c>
      <c r="X11" s="133">
        <f t="shared" si="2"/>
        <v>0</v>
      </c>
      <c r="Y11" s="133">
        <f t="shared" si="2"/>
        <v>784</v>
      </c>
      <c r="Z11" s="133">
        <f t="shared" si="2"/>
        <v>3021394</v>
      </c>
      <c r="AA11" s="133">
        <f t="shared" si="2"/>
        <v>0</v>
      </c>
      <c r="AB11" s="133">
        <f t="shared" si="2"/>
        <v>0</v>
      </c>
      <c r="AC11" s="133">
        <f t="shared" si="2"/>
        <v>0</v>
      </c>
      <c r="AD11" s="133">
        <f t="shared" si="2"/>
        <v>0</v>
      </c>
      <c r="AE11" s="133">
        <f t="shared" si="2"/>
        <v>0</v>
      </c>
      <c r="AF11" s="133">
        <f t="shared" si="2"/>
        <v>1177241</v>
      </c>
      <c r="AG11" s="133">
        <f t="shared" si="2"/>
        <v>1177241</v>
      </c>
      <c r="AH11" s="133">
        <f t="shared" si="2"/>
        <v>0</v>
      </c>
      <c r="AI11" s="133">
        <f t="shared" si="2"/>
        <v>0</v>
      </c>
      <c r="AJ11" s="133">
        <f t="shared" si="2"/>
        <v>0</v>
      </c>
      <c r="AK11" s="133">
        <f t="shared" si="2"/>
        <v>140038</v>
      </c>
      <c r="AL11" s="135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</row>
    <row r="12" spans="1:77" s="132" customFormat="1" ht="15" customHeight="1" x14ac:dyDescent="0.2">
      <c r="A12" s="120">
        <v>2020</v>
      </c>
      <c r="B12" s="118">
        <v>1</v>
      </c>
      <c r="C12" s="105" t="s">
        <v>97</v>
      </c>
      <c r="D12" s="117">
        <f t="shared" ref="D12:D17" si="3">E12+AF12+AK12</f>
        <v>3755113</v>
      </c>
      <c r="E12" s="96">
        <f t="shared" ref="E12:E17" si="4">F12+T12+V12+X12+Z12+AA12+AC12+AD12+AE12</f>
        <v>3598069</v>
      </c>
      <c r="F12" s="96">
        <f t="shared" ref="F12:F17" si="5">H12+J12+L12+N12+P12+R12</f>
        <v>789343</v>
      </c>
      <c r="G12" s="97">
        <v>82</v>
      </c>
      <c r="H12" s="97">
        <v>69991</v>
      </c>
      <c r="I12" s="97">
        <v>192.2</v>
      </c>
      <c r="J12" s="97">
        <v>491728</v>
      </c>
      <c r="K12" s="97"/>
      <c r="L12" s="97"/>
      <c r="M12" s="97">
        <v>34.299999999999997</v>
      </c>
      <c r="N12" s="97">
        <v>61005</v>
      </c>
      <c r="O12" s="97"/>
      <c r="P12" s="97"/>
      <c r="Q12" s="97">
        <v>49.1</v>
      </c>
      <c r="R12" s="97">
        <v>166619</v>
      </c>
      <c r="S12" s="97"/>
      <c r="T12" s="97"/>
      <c r="U12" s="97">
        <v>242.6</v>
      </c>
      <c r="V12" s="97">
        <v>1015769</v>
      </c>
      <c r="W12" s="97"/>
      <c r="X12" s="97"/>
      <c r="Y12" s="97">
        <v>392</v>
      </c>
      <c r="Z12" s="97">
        <v>1792957</v>
      </c>
      <c r="AA12" s="97"/>
      <c r="AB12" s="97"/>
      <c r="AC12" s="97"/>
      <c r="AD12" s="97"/>
      <c r="AE12" s="97"/>
      <c r="AF12" s="97">
        <f t="shared" ref="AF12" si="6">AG12+AH12+AI12+AJ12</f>
        <v>80045</v>
      </c>
      <c r="AG12" s="97">
        <v>80045</v>
      </c>
      <c r="AH12" s="97"/>
      <c r="AI12" s="97"/>
      <c r="AJ12" s="97"/>
      <c r="AK12" s="97">
        <v>76999</v>
      </c>
      <c r="AL12" s="129"/>
      <c r="AM12" s="131"/>
      <c r="AN12" s="136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</row>
    <row r="13" spans="1:77" s="132" customFormat="1" ht="15" customHeight="1" x14ac:dyDescent="0.2">
      <c r="A13" s="120">
        <v>2020</v>
      </c>
      <c r="B13" s="118">
        <v>2</v>
      </c>
      <c r="C13" s="105" t="s">
        <v>98</v>
      </c>
      <c r="D13" s="117">
        <f t="shared" si="3"/>
        <v>3008760</v>
      </c>
      <c r="E13" s="96">
        <f t="shared" si="4"/>
        <v>2945721</v>
      </c>
      <c r="F13" s="96">
        <f t="shared" si="5"/>
        <v>738099</v>
      </c>
      <c r="G13" s="97">
        <v>95</v>
      </c>
      <c r="H13" s="97">
        <v>65594</v>
      </c>
      <c r="I13" s="97">
        <v>208</v>
      </c>
      <c r="J13" s="97">
        <v>501062</v>
      </c>
      <c r="K13" s="97"/>
      <c r="L13" s="97"/>
      <c r="M13" s="97">
        <v>32.72</v>
      </c>
      <c r="N13" s="97">
        <v>46792</v>
      </c>
      <c r="O13" s="97"/>
      <c r="P13" s="97"/>
      <c r="Q13" s="97">
        <v>35.5</v>
      </c>
      <c r="R13" s="97">
        <v>124651</v>
      </c>
      <c r="S13" s="97"/>
      <c r="T13" s="97"/>
      <c r="U13" s="97">
        <v>242.6</v>
      </c>
      <c r="V13" s="97">
        <v>979185</v>
      </c>
      <c r="W13" s="97"/>
      <c r="X13" s="97"/>
      <c r="Y13" s="97">
        <v>392</v>
      </c>
      <c r="Z13" s="97">
        <v>1228437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>
        <v>63039</v>
      </c>
      <c r="AL13" s="129"/>
      <c r="AM13" s="131"/>
      <c r="AN13" s="136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</row>
    <row r="14" spans="1:77" s="132" customFormat="1" ht="15" customHeight="1" x14ac:dyDescent="0.2">
      <c r="A14" s="120">
        <v>2020</v>
      </c>
      <c r="B14" s="118">
        <v>3</v>
      </c>
      <c r="C14" s="105" t="s">
        <v>99</v>
      </c>
      <c r="D14" s="117">
        <f t="shared" si="3"/>
        <v>431292</v>
      </c>
      <c r="E14" s="96">
        <f t="shared" si="4"/>
        <v>0</v>
      </c>
      <c r="F14" s="96">
        <f t="shared" si="5"/>
        <v>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>
        <v>431292</v>
      </c>
      <c r="AG14" s="97">
        <v>431292</v>
      </c>
      <c r="AH14" s="97"/>
      <c r="AI14" s="97"/>
      <c r="AJ14" s="97"/>
      <c r="AK14" s="97"/>
      <c r="AL14" s="129"/>
      <c r="AM14" s="131"/>
      <c r="AN14" s="136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</row>
    <row r="15" spans="1:77" s="132" customFormat="1" ht="15" customHeight="1" x14ac:dyDescent="0.2">
      <c r="A15" s="120">
        <v>2020</v>
      </c>
      <c r="B15" s="118">
        <v>4</v>
      </c>
      <c r="C15" s="105" t="s">
        <v>100</v>
      </c>
      <c r="D15" s="117">
        <f t="shared" si="3"/>
        <v>224822</v>
      </c>
      <c r="E15" s="96">
        <f t="shared" si="4"/>
        <v>0</v>
      </c>
      <c r="F15" s="96">
        <f t="shared" si="5"/>
        <v>0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>
        <v>224822</v>
      </c>
      <c r="AG15" s="97">
        <v>224822</v>
      </c>
      <c r="AH15" s="97"/>
      <c r="AI15" s="97"/>
      <c r="AJ15" s="97"/>
      <c r="AK15" s="97"/>
      <c r="AL15" s="129"/>
      <c r="AM15" s="131"/>
      <c r="AN15" s="136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</row>
    <row r="16" spans="1:77" s="132" customFormat="1" ht="15" customHeight="1" x14ac:dyDescent="0.2">
      <c r="A16" s="120">
        <v>2020</v>
      </c>
      <c r="B16" s="118">
        <v>5</v>
      </c>
      <c r="C16" s="107" t="s">
        <v>101</v>
      </c>
      <c r="D16" s="117">
        <f t="shared" si="3"/>
        <v>212712</v>
      </c>
      <c r="E16" s="96">
        <f t="shared" si="4"/>
        <v>0</v>
      </c>
      <c r="F16" s="96">
        <f t="shared" si="5"/>
        <v>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>
        <v>212712</v>
      </c>
      <c r="AG16" s="97">
        <v>212712</v>
      </c>
      <c r="AH16" s="97"/>
      <c r="AI16" s="97"/>
      <c r="AJ16" s="97"/>
      <c r="AK16" s="97"/>
      <c r="AL16" s="129"/>
      <c r="AM16" s="131"/>
      <c r="AN16" s="136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</row>
    <row r="17" spans="1:77" s="132" customFormat="1" ht="15" customHeight="1" x14ac:dyDescent="0.2">
      <c r="A17" s="120">
        <v>2020</v>
      </c>
      <c r="B17" s="118">
        <v>6</v>
      </c>
      <c r="C17" s="105" t="s">
        <v>102</v>
      </c>
      <c r="D17" s="117">
        <f t="shared" si="3"/>
        <v>228370</v>
      </c>
      <c r="E17" s="96">
        <f t="shared" si="4"/>
        <v>0</v>
      </c>
      <c r="F17" s="96">
        <f t="shared" si="5"/>
        <v>0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>
        <v>228370</v>
      </c>
      <c r="AG17" s="97">
        <v>228370</v>
      </c>
      <c r="AH17" s="97"/>
      <c r="AI17" s="97"/>
      <c r="AJ17" s="97"/>
      <c r="AK17" s="97"/>
      <c r="AL17" s="129"/>
      <c r="AM17" s="131"/>
      <c r="AN17" s="136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</row>
    <row r="18" spans="1:77" s="132" customFormat="1" ht="15" customHeight="1" x14ac:dyDescent="0.2">
      <c r="A18" s="120"/>
      <c r="B18" s="124" t="s">
        <v>92</v>
      </c>
      <c r="C18" s="134"/>
      <c r="D18" s="133">
        <f>SUM(D19:D27)</f>
        <v>38950508</v>
      </c>
      <c r="E18" s="133">
        <f t="shared" ref="E18:AK18" si="7">SUM(E19:E27)</f>
        <v>37861550</v>
      </c>
      <c r="F18" s="133">
        <f t="shared" si="7"/>
        <v>9832397</v>
      </c>
      <c r="G18" s="133">
        <f t="shared" si="7"/>
        <v>840.6</v>
      </c>
      <c r="H18" s="133">
        <f t="shared" si="7"/>
        <v>2160545</v>
      </c>
      <c r="I18" s="133">
        <f t="shared" si="7"/>
        <v>1850</v>
      </c>
      <c r="J18" s="133">
        <f t="shared" si="7"/>
        <v>5239198</v>
      </c>
      <c r="K18" s="133">
        <f t="shared" si="7"/>
        <v>0</v>
      </c>
      <c r="L18" s="133">
        <f t="shared" si="7"/>
        <v>0</v>
      </c>
      <c r="M18" s="133">
        <f t="shared" si="7"/>
        <v>320</v>
      </c>
      <c r="N18" s="133">
        <f t="shared" si="7"/>
        <v>762380</v>
      </c>
      <c r="O18" s="133">
        <f t="shared" si="7"/>
        <v>0</v>
      </c>
      <c r="P18" s="133">
        <f t="shared" si="7"/>
        <v>0</v>
      </c>
      <c r="Q18" s="133">
        <f t="shared" si="7"/>
        <v>504.1</v>
      </c>
      <c r="R18" s="133">
        <f t="shared" si="7"/>
        <v>1670274</v>
      </c>
      <c r="S18" s="133">
        <f t="shared" si="7"/>
        <v>0</v>
      </c>
      <c r="T18" s="133">
        <f t="shared" si="7"/>
        <v>0</v>
      </c>
      <c r="U18" s="133">
        <f t="shared" si="7"/>
        <v>2754.41</v>
      </c>
      <c r="V18" s="133">
        <f t="shared" si="7"/>
        <v>16549949</v>
      </c>
      <c r="W18" s="133">
        <f t="shared" si="7"/>
        <v>588.9</v>
      </c>
      <c r="X18" s="133">
        <f t="shared" si="7"/>
        <v>508353</v>
      </c>
      <c r="Y18" s="133">
        <f t="shared" si="7"/>
        <v>3718.3199999999997</v>
      </c>
      <c r="Z18" s="133">
        <f t="shared" si="7"/>
        <v>10970851</v>
      </c>
      <c r="AA18" s="133">
        <f t="shared" si="7"/>
        <v>0</v>
      </c>
      <c r="AB18" s="133">
        <f t="shared" si="7"/>
        <v>0</v>
      </c>
      <c r="AC18" s="133">
        <f t="shared" si="7"/>
        <v>0</v>
      </c>
      <c r="AD18" s="133">
        <f t="shared" si="7"/>
        <v>0</v>
      </c>
      <c r="AE18" s="133">
        <f t="shared" si="7"/>
        <v>0</v>
      </c>
      <c r="AF18" s="133">
        <f t="shared" si="7"/>
        <v>1088958</v>
      </c>
      <c r="AG18" s="133">
        <f t="shared" si="7"/>
        <v>1088958</v>
      </c>
      <c r="AH18" s="133">
        <f t="shared" si="7"/>
        <v>0</v>
      </c>
      <c r="AI18" s="133">
        <f t="shared" si="7"/>
        <v>0</v>
      </c>
      <c r="AJ18" s="133">
        <f t="shared" si="7"/>
        <v>0</v>
      </c>
      <c r="AK18" s="133">
        <f t="shared" si="7"/>
        <v>0</v>
      </c>
      <c r="AL18" s="135"/>
      <c r="AM18" s="131"/>
      <c r="AN18" s="136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</row>
    <row r="19" spans="1:77" s="132" customFormat="1" ht="15" customHeight="1" x14ac:dyDescent="0.2">
      <c r="A19" s="120">
        <v>2021</v>
      </c>
      <c r="B19" s="118">
        <v>7</v>
      </c>
      <c r="C19" s="105" t="s">
        <v>99</v>
      </c>
      <c r="D19" s="117">
        <f t="shared" ref="D19:D27" si="8">E19+AF19+AK19</f>
        <v>13411008</v>
      </c>
      <c r="E19" s="96">
        <f t="shared" ref="E19:E27" si="9">F19+T19+V19+X19+Z19+AA19+AC19+AD19+AE19</f>
        <v>13411008</v>
      </c>
      <c r="F19" s="96">
        <f t="shared" ref="F19:F27" si="10">H19+J19+L19+N19+P19+R19</f>
        <v>5039668</v>
      </c>
      <c r="G19" s="97">
        <v>714.94</v>
      </c>
      <c r="H19" s="97">
        <v>1373379</v>
      </c>
      <c r="I19" s="97">
        <v>908</v>
      </c>
      <c r="J19" s="97">
        <v>2726414</v>
      </c>
      <c r="K19" s="137"/>
      <c r="L19" s="137"/>
      <c r="M19" s="97">
        <v>186</v>
      </c>
      <c r="N19" s="97">
        <v>413848</v>
      </c>
      <c r="O19" s="137"/>
      <c r="P19" s="137"/>
      <c r="Q19" s="97">
        <v>223</v>
      </c>
      <c r="R19" s="97">
        <v>526027</v>
      </c>
      <c r="S19" s="137"/>
      <c r="T19" s="137"/>
      <c r="U19" s="97">
        <v>523.5</v>
      </c>
      <c r="V19" s="97">
        <v>3822074</v>
      </c>
      <c r="W19" s="97">
        <v>588.9</v>
      </c>
      <c r="X19" s="97">
        <v>508353</v>
      </c>
      <c r="Y19" s="97">
        <v>1597.32</v>
      </c>
      <c r="Z19" s="97">
        <v>4040913</v>
      </c>
      <c r="AA19" s="137"/>
      <c r="AB19" s="137"/>
      <c r="AC19" s="137"/>
      <c r="AD19" s="137"/>
      <c r="AE19" s="137"/>
      <c r="AF19" s="97">
        <f t="shared" ref="AF19:AF27" si="11">AG19+AH19+AI19+AJ19</f>
        <v>0</v>
      </c>
      <c r="AG19" s="137"/>
      <c r="AH19" s="137"/>
      <c r="AI19" s="137"/>
      <c r="AJ19" s="137"/>
      <c r="AK19" s="97">
        <v>0</v>
      </c>
      <c r="AL19" s="135"/>
      <c r="AM19" s="131"/>
      <c r="AN19" s="136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</row>
    <row r="20" spans="1:77" ht="15" customHeight="1" x14ac:dyDescent="0.2">
      <c r="A20" s="120">
        <v>2021</v>
      </c>
      <c r="B20" s="118">
        <v>8</v>
      </c>
      <c r="C20" s="105" t="s">
        <v>100</v>
      </c>
      <c r="D20" s="117">
        <f t="shared" si="8"/>
        <v>4139281</v>
      </c>
      <c r="E20" s="96">
        <f t="shared" si="9"/>
        <v>4139281</v>
      </c>
      <c r="F20" s="96">
        <f t="shared" si="10"/>
        <v>1150590</v>
      </c>
      <c r="G20" s="96">
        <v>35.4</v>
      </c>
      <c r="H20" s="96">
        <v>259796</v>
      </c>
      <c r="I20" s="96">
        <v>345</v>
      </c>
      <c r="J20" s="96">
        <v>741668</v>
      </c>
      <c r="K20" s="95"/>
      <c r="L20" s="95"/>
      <c r="M20" s="96">
        <v>16</v>
      </c>
      <c r="N20" s="96">
        <v>53910</v>
      </c>
      <c r="O20" s="95"/>
      <c r="P20" s="95"/>
      <c r="Q20" s="96">
        <v>17</v>
      </c>
      <c r="R20" s="96">
        <v>95216</v>
      </c>
      <c r="S20" s="95"/>
      <c r="T20" s="95"/>
      <c r="U20" s="96">
        <v>275</v>
      </c>
      <c r="V20" s="96">
        <v>1415037</v>
      </c>
      <c r="W20" s="95"/>
      <c r="X20" s="95"/>
      <c r="Y20" s="96">
        <v>495</v>
      </c>
      <c r="Z20" s="96">
        <v>1573654</v>
      </c>
      <c r="AA20" s="95"/>
      <c r="AB20" s="95"/>
      <c r="AC20" s="95"/>
      <c r="AD20" s="95"/>
      <c r="AE20" s="95"/>
      <c r="AF20" s="97">
        <f t="shared" si="11"/>
        <v>0</v>
      </c>
      <c r="AG20" s="137"/>
      <c r="AH20" s="137"/>
      <c r="AI20" s="137"/>
      <c r="AJ20" s="137"/>
      <c r="AK20" s="97">
        <v>0</v>
      </c>
      <c r="AL20" s="3"/>
      <c r="AM20" s="119"/>
      <c r="AN20" s="123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</row>
    <row r="21" spans="1:77" ht="15" customHeight="1" x14ac:dyDescent="0.2">
      <c r="A21" s="120">
        <v>2021</v>
      </c>
      <c r="B21" s="118">
        <v>9</v>
      </c>
      <c r="C21" s="107" t="s">
        <v>101</v>
      </c>
      <c r="D21" s="117">
        <f t="shared" si="8"/>
        <v>6962753</v>
      </c>
      <c r="E21" s="96">
        <f t="shared" si="9"/>
        <v>6906945</v>
      </c>
      <c r="F21" s="96">
        <f t="shared" si="10"/>
        <v>505297</v>
      </c>
      <c r="G21" s="96"/>
      <c r="H21" s="96"/>
      <c r="I21" s="96"/>
      <c r="J21" s="96"/>
      <c r="K21" s="95"/>
      <c r="L21" s="95"/>
      <c r="M21" s="96">
        <v>44</v>
      </c>
      <c r="N21" s="96">
        <v>92638</v>
      </c>
      <c r="O21" s="95"/>
      <c r="P21" s="95"/>
      <c r="Q21" s="96">
        <v>129</v>
      </c>
      <c r="R21" s="96">
        <v>412659</v>
      </c>
      <c r="S21" s="95"/>
      <c r="T21" s="95"/>
      <c r="U21" s="96">
        <v>664</v>
      </c>
      <c r="V21" s="96">
        <v>3654426</v>
      </c>
      <c r="W21" s="95"/>
      <c r="X21" s="95"/>
      <c r="Y21" s="96">
        <v>919.5</v>
      </c>
      <c r="Z21" s="96">
        <v>2747222</v>
      </c>
      <c r="AA21" s="95"/>
      <c r="AB21" s="95"/>
      <c r="AC21" s="95"/>
      <c r="AD21" s="95"/>
      <c r="AE21" s="95"/>
      <c r="AF21" s="97">
        <f t="shared" si="11"/>
        <v>55808</v>
      </c>
      <c r="AG21" s="141">
        <v>55808</v>
      </c>
      <c r="AH21" s="97"/>
      <c r="AI21" s="97"/>
      <c r="AJ21" s="97"/>
      <c r="AK21" s="97">
        <v>0</v>
      </c>
      <c r="AL21" s="4"/>
      <c r="AM21" s="119"/>
      <c r="AN21" s="123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</row>
    <row r="22" spans="1:77" ht="15" customHeight="1" x14ac:dyDescent="0.2">
      <c r="A22" s="120">
        <v>2021</v>
      </c>
      <c r="B22" s="118">
        <v>10</v>
      </c>
      <c r="C22" s="105" t="s">
        <v>102</v>
      </c>
      <c r="D22" s="117">
        <f t="shared" si="8"/>
        <v>7629030</v>
      </c>
      <c r="E22" s="96">
        <f t="shared" si="9"/>
        <v>7574968</v>
      </c>
      <c r="F22" s="96">
        <f t="shared" si="10"/>
        <v>2240344</v>
      </c>
      <c r="G22" s="96"/>
      <c r="H22" s="96"/>
      <c r="I22" s="96">
        <v>597</v>
      </c>
      <c r="J22" s="96">
        <v>1771116</v>
      </c>
      <c r="K22" s="95"/>
      <c r="L22" s="95"/>
      <c r="M22" s="96">
        <v>65</v>
      </c>
      <c r="N22" s="96">
        <v>167553</v>
      </c>
      <c r="O22" s="95"/>
      <c r="P22" s="95"/>
      <c r="Q22" s="96">
        <v>69.3</v>
      </c>
      <c r="R22" s="96">
        <v>301675</v>
      </c>
      <c r="S22" s="95"/>
      <c r="T22" s="95"/>
      <c r="U22" s="96">
        <v>570</v>
      </c>
      <c r="V22" s="96">
        <v>2725562</v>
      </c>
      <c r="W22" s="95"/>
      <c r="X22" s="95"/>
      <c r="Y22" s="96">
        <v>706.5</v>
      </c>
      <c r="Z22" s="96">
        <v>2609062</v>
      </c>
      <c r="AA22" s="95"/>
      <c r="AB22" s="95"/>
      <c r="AC22" s="95"/>
      <c r="AD22" s="95"/>
      <c r="AE22" s="95"/>
      <c r="AF22" s="97">
        <f t="shared" si="11"/>
        <v>54062</v>
      </c>
      <c r="AG22" s="141">
        <v>54062</v>
      </c>
      <c r="AH22" s="97"/>
      <c r="AI22" s="97"/>
      <c r="AJ22" s="97"/>
      <c r="AK22" s="97">
        <v>0</v>
      </c>
      <c r="AL22" s="4"/>
      <c r="AM22" s="119"/>
      <c r="AN22" s="123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</row>
    <row r="23" spans="1:77" ht="15" customHeight="1" x14ac:dyDescent="0.2">
      <c r="A23" s="120">
        <v>2021</v>
      </c>
      <c r="B23" s="118">
        <v>11</v>
      </c>
      <c r="C23" s="107" t="s">
        <v>103</v>
      </c>
      <c r="D23" s="117">
        <f t="shared" si="8"/>
        <v>3998216</v>
      </c>
      <c r="E23" s="96">
        <f t="shared" si="9"/>
        <v>3757749</v>
      </c>
      <c r="F23" s="96">
        <f t="shared" si="10"/>
        <v>543259</v>
      </c>
      <c r="G23" s="96">
        <v>68.92</v>
      </c>
      <c r="H23" s="96">
        <v>332806</v>
      </c>
      <c r="I23" s="96"/>
      <c r="J23" s="96"/>
      <c r="K23" s="96"/>
      <c r="L23" s="96"/>
      <c r="M23" s="96">
        <v>6</v>
      </c>
      <c r="N23" s="96">
        <v>23333</v>
      </c>
      <c r="O23" s="96"/>
      <c r="P23" s="96"/>
      <c r="Q23" s="96">
        <v>40.799999999999997</v>
      </c>
      <c r="R23" s="96">
        <v>187120</v>
      </c>
      <c r="S23" s="96"/>
      <c r="T23" s="96"/>
      <c r="U23" s="96">
        <v>453.5</v>
      </c>
      <c r="V23" s="97">
        <v>3214490</v>
      </c>
      <c r="W23" s="96"/>
      <c r="X23" s="96"/>
      <c r="Y23" s="96"/>
      <c r="Z23" s="96"/>
      <c r="AA23" s="96"/>
      <c r="AB23" s="96"/>
      <c r="AC23" s="96"/>
      <c r="AD23" s="96"/>
      <c r="AE23" s="96"/>
      <c r="AF23" s="97">
        <f t="shared" si="11"/>
        <v>240467</v>
      </c>
      <c r="AG23" s="97">
        <v>240467</v>
      </c>
      <c r="AH23" s="97"/>
      <c r="AI23" s="97"/>
      <c r="AJ23" s="97"/>
      <c r="AK23" s="97">
        <v>0</v>
      </c>
      <c r="AL23" s="5"/>
      <c r="AM23" s="119"/>
      <c r="AN23" s="123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</row>
    <row r="24" spans="1:77" ht="15" customHeight="1" x14ac:dyDescent="0.2">
      <c r="A24" s="120">
        <v>2021</v>
      </c>
      <c r="B24" s="118">
        <v>12</v>
      </c>
      <c r="C24" s="107" t="s">
        <v>104</v>
      </c>
      <c r="D24" s="117">
        <f t="shared" si="8"/>
        <v>35950</v>
      </c>
      <c r="E24" s="96">
        <f t="shared" si="9"/>
        <v>0</v>
      </c>
      <c r="F24" s="96">
        <f t="shared" si="10"/>
        <v>0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>
        <f t="shared" si="11"/>
        <v>35950</v>
      </c>
      <c r="AG24" s="97">
        <v>35950</v>
      </c>
      <c r="AH24" s="97"/>
      <c r="AI24" s="97"/>
      <c r="AJ24" s="97"/>
      <c r="AK24" s="97"/>
      <c r="AL24" s="5"/>
      <c r="AM24" s="119"/>
      <c r="AN24" s="123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7" ht="15" customHeight="1" x14ac:dyDescent="0.2">
      <c r="A25" s="120">
        <v>2021</v>
      </c>
      <c r="B25" s="118">
        <v>13</v>
      </c>
      <c r="C25" s="106" t="s">
        <v>105</v>
      </c>
      <c r="D25" s="117">
        <f t="shared" si="8"/>
        <v>289346</v>
      </c>
      <c r="E25" s="96">
        <f t="shared" si="9"/>
        <v>0</v>
      </c>
      <c r="F25" s="96">
        <f t="shared" si="10"/>
        <v>0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>
        <f t="shared" si="11"/>
        <v>289346</v>
      </c>
      <c r="AG25" s="97">
        <v>289346</v>
      </c>
      <c r="AH25" s="97"/>
      <c r="AI25" s="97"/>
      <c r="AJ25" s="97"/>
      <c r="AK25" s="97"/>
      <c r="AL25" s="5"/>
      <c r="AM25" s="119"/>
      <c r="AN25" s="123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</row>
    <row r="26" spans="1:77" ht="15" customHeight="1" x14ac:dyDescent="0.2">
      <c r="A26" s="120">
        <v>2021</v>
      </c>
      <c r="B26" s="118">
        <v>14</v>
      </c>
      <c r="C26" s="106" t="s">
        <v>106</v>
      </c>
      <c r="D26" s="117">
        <f t="shared" si="8"/>
        <v>2292251</v>
      </c>
      <c r="E26" s="96">
        <f t="shared" si="9"/>
        <v>2071599</v>
      </c>
      <c r="F26" s="96">
        <f t="shared" si="10"/>
        <v>353239</v>
      </c>
      <c r="G26" s="96">
        <v>21.34</v>
      </c>
      <c r="H26" s="96">
        <v>194564</v>
      </c>
      <c r="I26" s="96"/>
      <c r="J26" s="96"/>
      <c r="K26" s="96"/>
      <c r="L26" s="96"/>
      <c r="M26" s="96">
        <v>3</v>
      </c>
      <c r="N26" s="96">
        <v>11098</v>
      </c>
      <c r="O26" s="96"/>
      <c r="P26" s="96"/>
      <c r="Q26" s="96">
        <v>25</v>
      </c>
      <c r="R26" s="96">
        <v>147577</v>
      </c>
      <c r="S26" s="96"/>
      <c r="T26" s="96"/>
      <c r="U26" s="96">
        <v>268.41000000000003</v>
      </c>
      <c r="V26" s="96">
        <v>1718360</v>
      </c>
      <c r="W26" s="96"/>
      <c r="X26" s="96"/>
      <c r="Y26" s="96"/>
      <c r="Z26" s="96"/>
      <c r="AA26" s="96"/>
      <c r="AB26" s="96"/>
      <c r="AC26" s="96"/>
      <c r="AD26" s="96"/>
      <c r="AE26" s="96"/>
      <c r="AF26" s="97">
        <f t="shared" si="11"/>
        <v>220652</v>
      </c>
      <c r="AG26" s="97">
        <v>220652</v>
      </c>
      <c r="AH26" s="97"/>
      <c r="AI26" s="97"/>
      <c r="AJ26" s="97"/>
      <c r="AK26" s="97">
        <v>0</v>
      </c>
      <c r="AL26" s="5"/>
      <c r="AM26" s="119"/>
      <c r="AN26" s="123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</row>
    <row r="27" spans="1:77" ht="15" customHeight="1" x14ac:dyDescent="0.2">
      <c r="A27" s="120">
        <v>2021</v>
      </c>
      <c r="B27" s="118">
        <v>15</v>
      </c>
      <c r="C27" s="106" t="s">
        <v>107</v>
      </c>
      <c r="D27" s="117">
        <f t="shared" si="8"/>
        <v>192673</v>
      </c>
      <c r="E27" s="96">
        <f t="shared" si="9"/>
        <v>0</v>
      </c>
      <c r="F27" s="96">
        <f t="shared" si="10"/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97">
        <f t="shared" si="11"/>
        <v>192673</v>
      </c>
      <c r="AG27" s="122">
        <v>192673</v>
      </c>
      <c r="AH27" s="122"/>
      <c r="AI27" s="122"/>
      <c r="AJ27" s="122"/>
      <c r="AK27" s="122"/>
      <c r="AL27" s="5"/>
      <c r="AM27" s="119"/>
      <c r="AN27" s="123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</row>
    <row r="28" spans="1:77" ht="15" customHeight="1" x14ac:dyDescent="0.2">
      <c r="A28" s="120"/>
      <c r="B28" s="55" t="s">
        <v>93</v>
      </c>
      <c r="C28" s="124"/>
      <c r="D28" s="116">
        <f>SUM(D29:D40)</f>
        <v>33053033</v>
      </c>
      <c r="E28" s="116">
        <f t="shared" ref="E28:AK28" si="12">SUM(E29:E40)</f>
        <v>32219555</v>
      </c>
      <c r="F28" s="116">
        <f t="shared" si="12"/>
        <v>10987055</v>
      </c>
      <c r="G28" s="116">
        <f t="shared" si="12"/>
        <v>4901.8999999999996</v>
      </c>
      <c r="H28" s="116">
        <f t="shared" si="12"/>
        <v>2216781</v>
      </c>
      <c r="I28" s="116">
        <f t="shared" si="12"/>
        <v>5015.0199999999995</v>
      </c>
      <c r="J28" s="116">
        <f t="shared" si="12"/>
        <v>6889300</v>
      </c>
      <c r="K28" s="116">
        <f t="shared" si="12"/>
        <v>0</v>
      </c>
      <c r="L28" s="116">
        <f t="shared" si="12"/>
        <v>0</v>
      </c>
      <c r="M28" s="116">
        <f t="shared" si="12"/>
        <v>3609.99</v>
      </c>
      <c r="N28" s="116">
        <f t="shared" si="12"/>
        <v>587037</v>
      </c>
      <c r="O28" s="116">
        <f t="shared" si="12"/>
        <v>0</v>
      </c>
      <c r="P28" s="116">
        <f t="shared" si="12"/>
        <v>0</v>
      </c>
      <c r="Q28" s="116">
        <f t="shared" si="12"/>
        <v>4207.5</v>
      </c>
      <c r="R28" s="116">
        <f t="shared" si="12"/>
        <v>1293937</v>
      </c>
      <c r="S28" s="116">
        <f t="shared" si="12"/>
        <v>0</v>
      </c>
      <c r="T28" s="116">
        <f t="shared" si="12"/>
        <v>0</v>
      </c>
      <c r="U28" s="116">
        <f t="shared" si="12"/>
        <v>3609.99</v>
      </c>
      <c r="V28" s="116">
        <f t="shared" si="12"/>
        <v>8809031</v>
      </c>
      <c r="W28" s="116">
        <f t="shared" si="12"/>
        <v>5184.1799999999994</v>
      </c>
      <c r="X28" s="116">
        <f t="shared" si="12"/>
        <v>1624296</v>
      </c>
      <c r="Y28" s="116">
        <f t="shared" si="12"/>
        <v>4438.8499999999995</v>
      </c>
      <c r="Z28" s="116">
        <f t="shared" si="12"/>
        <v>10799173</v>
      </c>
      <c r="AA28" s="116">
        <f t="shared" si="12"/>
        <v>0</v>
      </c>
      <c r="AB28" s="116">
        <f t="shared" si="12"/>
        <v>0</v>
      </c>
      <c r="AC28" s="116">
        <f t="shared" si="12"/>
        <v>0</v>
      </c>
      <c r="AD28" s="116">
        <f t="shared" si="12"/>
        <v>0</v>
      </c>
      <c r="AE28" s="116">
        <f t="shared" si="12"/>
        <v>0</v>
      </c>
      <c r="AF28" s="116">
        <f t="shared" si="12"/>
        <v>833478</v>
      </c>
      <c r="AG28" s="116">
        <f t="shared" si="12"/>
        <v>833478</v>
      </c>
      <c r="AH28" s="116">
        <f t="shared" si="12"/>
        <v>0</v>
      </c>
      <c r="AI28" s="116">
        <f t="shared" si="12"/>
        <v>0</v>
      </c>
      <c r="AJ28" s="116">
        <f t="shared" si="12"/>
        <v>0</v>
      </c>
      <c r="AK28" s="133">
        <f t="shared" si="12"/>
        <v>0</v>
      </c>
      <c r="AL28" s="3"/>
      <c r="AM28" s="119"/>
      <c r="AN28" s="123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</row>
    <row r="29" spans="1:77" ht="15" customHeight="1" x14ac:dyDescent="0.2">
      <c r="A29" s="120">
        <v>2022</v>
      </c>
      <c r="B29" s="118">
        <v>16</v>
      </c>
      <c r="C29" s="105" t="s">
        <v>102</v>
      </c>
      <c r="D29" s="117">
        <f t="shared" ref="D29:D39" si="13">E29+AF29+AK29</f>
        <v>277668</v>
      </c>
      <c r="E29" s="96">
        <f t="shared" ref="E29:E39" si="14">F29+T29+V29+X29+Z29+AA29+AC29+AD29+AE29</f>
        <v>277668</v>
      </c>
      <c r="F29" s="96">
        <f t="shared" ref="F29:F39" si="15">H29+J29+L29+N29+P29+R29</f>
        <v>277668</v>
      </c>
      <c r="G29" s="96">
        <v>628.62</v>
      </c>
      <c r="H29" s="96">
        <v>277668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7">
        <f t="shared" ref="AF29:AF39" si="16">AG29+AH29+AI29+AJ29</f>
        <v>0</v>
      </c>
      <c r="AG29" s="137"/>
      <c r="AH29" s="137"/>
      <c r="AI29" s="137"/>
      <c r="AJ29" s="137"/>
      <c r="AK29" s="97">
        <v>0</v>
      </c>
      <c r="AL29" s="3"/>
      <c r="AM29" s="119"/>
      <c r="AN29" s="123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</row>
    <row r="30" spans="1:77" ht="15" customHeight="1" x14ac:dyDescent="0.2">
      <c r="A30" s="120">
        <v>2022</v>
      </c>
      <c r="B30" s="118">
        <v>17</v>
      </c>
      <c r="C30" s="106" t="s">
        <v>105</v>
      </c>
      <c r="D30" s="117">
        <f t="shared" si="13"/>
        <v>5872639</v>
      </c>
      <c r="E30" s="96">
        <f t="shared" si="14"/>
        <v>5854256</v>
      </c>
      <c r="F30" s="96">
        <f t="shared" si="15"/>
        <v>1833521</v>
      </c>
      <c r="G30" s="96">
        <v>832.34</v>
      </c>
      <c r="H30" s="96">
        <v>367653</v>
      </c>
      <c r="I30" s="96">
        <v>832.34</v>
      </c>
      <c r="J30" s="96">
        <v>1085954</v>
      </c>
      <c r="K30" s="95"/>
      <c r="L30" s="95"/>
      <c r="M30" s="96">
        <v>832.34</v>
      </c>
      <c r="N30" s="96">
        <v>143862</v>
      </c>
      <c r="O30" s="95"/>
      <c r="P30" s="95"/>
      <c r="Q30" s="96">
        <v>832.34</v>
      </c>
      <c r="R30" s="96">
        <v>236052</v>
      </c>
      <c r="S30" s="95"/>
      <c r="T30" s="95"/>
      <c r="U30" s="96">
        <v>832.34</v>
      </c>
      <c r="V30" s="96">
        <v>2229206</v>
      </c>
      <c r="W30" s="96">
        <v>832.34</v>
      </c>
      <c r="X30" s="96">
        <v>461083</v>
      </c>
      <c r="Y30" s="96">
        <v>832.34</v>
      </c>
      <c r="Z30" s="96">
        <v>1330446</v>
      </c>
      <c r="AA30" s="95"/>
      <c r="AB30" s="95"/>
      <c r="AC30" s="95"/>
      <c r="AD30" s="95"/>
      <c r="AE30" s="95"/>
      <c r="AF30" s="97">
        <f t="shared" si="16"/>
        <v>18383</v>
      </c>
      <c r="AG30" s="97">
        <v>18383</v>
      </c>
      <c r="AH30" s="137"/>
      <c r="AI30" s="137"/>
      <c r="AJ30" s="137"/>
      <c r="AK30" s="97">
        <v>0</v>
      </c>
      <c r="AL30" s="4"/>
      <c r="AM30" s="119"/>
      <c r="AN30" s="123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</row>
    <row r="31" spans="1:77" ht="15" customHeight="1" x14ac:dyDescent="0.2">
      <c r="A31" s="120">
        <v>2022</v>
      </c>
      <c r="B31" s="118">
        <v>18</v>
      </c>
      <c r="C31" s="106" t="s">
        <v>106</v>
      </c>
      <c r="D31" s="117">
        <f t="shared" si="13"/>
        <v>2017865</v>
      </c>
      <c r="E31" s="96">
        <f t="shared" si="14"/>
        <v>2017865</v>
      </c>
      <c r="F31" s="96">
        <f t="shared" si="15"/>
        <v>361793</v>
      </c>
      <c r="G31" s="96"/>
      <c r="H31" s="96"/>
      <c r="I31" s="96">
        <v>277.3</v>
      </c>
      <c r="J31" s="96">
        <v>361793</v>
      </c>
      <c r="K31" s="95"/>
      <c r="L31" s="95"/>
      <c r="M31" s="96"/>
      <c r="N31" s="96"/>
      <c r="O31" s="95"/>
      <c r="P31" s="95"/>
      <c r="Q31" s="96"/>
      <c r="R31" s="96"/>
      <c r="S31" s="95"/>
      <c r="T31" s="95"/>
      <c r="U31" s="96"/>
      <c r="V31" s="96"/>
      <c r="W31" s="96">
        <v>277.3</v>
      </c>
      <c r="X31" s="96">
        <v>153613</v>
      </c>
      <c r="Y31" s="96">
        <v>298.64</v>
      </c>
      <c r="Z31" s="97">
        <v>1502459</v>
      </c>
      <c r="AA31" s="95"/>
      <c r="AB31" s="95"/>
      <c r="AC31" s="95"/>
      <c r="AD31" s="95"/>
      <c r="AE31" s="95"/>
      <c r="AF31" s="97">
        <f t="shared" si="16"/>
        <v>0</v>
      </c>
      <c r="AG31" s="97"/>
      <c r="AH31" s="137"/>
      <c r="AI31" s="137"/>
      <c r="AJ31" s="137"/>
      <c r="AK31" s="97">
        <v>0</v>
      </c>
      <c r="AL31" s="4"/>
      <c r="AM31" s="119"/>
      <c r="AN31" s="123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</row>
    <row r="32" spans="1:77" ht="15" customHeight="1" x14ac:dyDescent="0.2">
      <c r="A32" s="120">
        <v>2022</v>
      </c>
      <c r="B32" s="118">
        <v>19</v>
      </c>
      <c r="C32" s="106" t="s">
        <v>107</v>
      </c>
      <c r="D32" s="117">
        <f t="shared" si="13"/>
        <v>2273928</v>
      </c>
      <c r="E32" s="96">
        <f t="shared" si="14"/>
        <v>2273928</v>
      </c>
      <c r="F32" s="96">
        <f t="shared" si="15"/>
        <v>712182</v>
      </c>
      <c r="G32" s="96">
        <v>323.3</v>
      </c>
      <c r="H32" s="96">
        <v>142805</v>
      </c>
      <c r="I32" s="96">
        <v>323.3</v>
      </c>
      <c r="J32" s="96">
        <v>421810</v>
      </c>
      <c r="K32" s="96"/>
      <c r="L32" s="96"/>
      <c r="M32" s="96">
        <v>323.3</v>
      </c>
      <c r="N32" s="96">
        <v>55879</v>
      </c>
      <c r="O32" s="96"/>
      <c r="P32" s="96"/>
      <c r="Q32" s="96">
        <v>323.3</v>
      </c>
      <c r="R32" s="96">
        <v>91688</v>
      </c>
      <c r="S32" s="96"/>
      <c r="T32" s="96"/>
      <c r="U32" s="96">
        <v>323.3</v>
      </c>
      <c r="V32" s="96">
        <v>865875</v>
      </c>
      <c r="W32" s="96">
        <v>323.3</v>
      </c>
      <c r="X32" s="96">
        <v>179095</v>
      </c>
      <c r="Y32" s="96">
        <v>323.3</v>
      </c>
      <c r="Z32" s="97">
        <v>516776</v>
      </c>
      <c r="AA32" s="96"/>
      <c r="AB32" s="96"/>
      <c r="AC32" s="96"/>
      <c r="AD32" s="96"/>
      <c r="AE32" s="96"/>
      <c r="AF32" s="97">
        <f t="shared" si="16"/>
        <v>0</v>
      </c>
      <c r="AG32" s="97"/>
      <c r="AH32" s="97"/>
      <c r="AI32" s="97"/>
      <c r="AJ32" s="97"/>
      <c r="AK32" s="97">
        <v>0</v>
      </c>
      <c r="AL32" s="4"/>
      <c r="AM32" s="119"/>
      <c r="AN32" s="123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</row>
    <row r="33" spans="1:77" ht="15" customHeight="1" x14ac:dyDescent="0.2">
      <c r="A33" s="120">
        <v>2022</v>
      </c>
      <c r="B33" s="118">
        <v>20</v>
      </c>
      <c r="C33" s="107" t="s">
        <v>104</v>
      </c>
      <c r="D33" s="117">
        <f t="shared" si="13"/>
        <v>1123562</v>
      </c>
      <c r="E33" s="96">
        <f t="shared" si="14"/>
        <v>1123562</v>
      </c>
      <c r="F33" s="96">
        <f t="shared" si="15"/>
        <v>1014877</v>
      </c>
      <c r="G33" s="96"/>
      <c r="H33" s="96"/>
      <c r="I33" s="96">
        <v>597.51</v>
      </c>
      <c r="J33" s="96">
        <v>819527</v>
      </c>
      <c r="K33" s="96"/>
      <c r="L33" s="96"/>
      <c r="M33" s="96"/>
      <c r="N33" s="96"/>
      <c r="O33" s="96"/>
      <c r="P33" s="96"/>
      <c r="Q33" s="96">
        <v>597.51</v>
      </c>
      <c r="R33" s="96">
        <v>195350</v>
      </c>
      <c r="S33" s="96"/>
      <c r="T33" s="96"/>
      <c r="U33" s="96"/>
      <c r="V33" s="96"/>
      <c r="W33" s="96">
        <v>687.14</v>
      </c>
      <c r="X33" s="96">
        <v>108685</v>
      </c>
      <c r="Y33" s="96"/>
      <c r="Z33" s="97"/>
      <c r="AA33" s="96"/>
      <c r="AB33" s="96"/>
      <c r="AC33" s="96"/>
      <c r="AD33" s="96"/>
      <c r="AE33" s="96"/>
      <c r="AF33" s="97">
        <f t="shared" si="16"/>
        <v>0</v>
      </c>
      <c r="AG33" s="97"/>
      <c r="AH33" s="97"/>
      <c r="AI33" s="97"/>
      <c r="AJ33" s="97"/>
      <c r="AK33" s="97">
        <v>0</v>
      </c>
      <c r="AL33" s="4"/>
      <c r="AM33" s="119"/>
      <c r="AN33" s="123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</row>
    <row r="34" spans="1:77" ht="15" customHeight="1" x14ac:dyDescent="0.2">
      <c r="A34" s="120">
        <v>2022</v>
      </c>
      <c r="B34" s="118">
        <v>21</v>
      </c>
      <c r="C34" s="107" t="s">
        <v>101</v>
      </c>
      <c r="D34" s="117">
        <f t="shared" si="13"/>
        <v>341972</v>
      </c>
      <c r="E34" s="96">
        <f t="shared" si="14"/>
        <v>341972</v>
      </c>
      <c r="F34" s="96">
        <f t="shared" si="15"/>
        <v>341972</v>
      </c>
      <c r="G34" s="96">
        <v>663.29</v>
      </c>
      <c r="H34" s="96">
        <v>341972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7">
        <f t="shared" si="16"/>
        <v>0</v>
      </c>
      <c r="AG34" s="97"/>
      <c r="AH34" s="97"/>
      <c r="AI34" s="97"/>
      <c r="AJ34" s="97"/>
      <c r="AK34" s="97">
        <v>0</v>
      </c>
      <c r="AL34" s="4"/>
      <c r="AM34" s="119"/>
      <c r="AN34" s="123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</row>
    <row r="35" spans="1:77" ht="15" customHeight="1" x14ac:dyDescent="0.2">
      <c r="A35" s="120">
        <v>2022</v>
      </c>
      <c r="B35" s="118">
        <v>22</v>
      </c>
      <c r="C35" s="107" t="s">
        <v>103</v>
      </c>
      <c r="D35" s="117">
        <f t="shared" si="13"/>
        <v>4028400</v>
      </c>
      <c r="E35" s="96">
        <f t="shared" si="14"/>
        <v>4028400</v>
      </c>
      <c r="F35" s="96">
        <f t="shared" si="15"/>
        <v>882625</v>
      </c>
      <c r="G35" s="96"/>
      <c r="H35" s="96"/>
      <c r="I35" s="96">
        <v>530.22</v>
      </c>
      <c r="J35" s="96">
        <v>882625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>
        <v>609.75</v>
      </c>
      <c r="X35" s="96">
        <v>45243</v>
      </c>
      <c r="Y35" s="96">
        <v>530.22</v>
      </c>
      <c r="Z35" s="97">
        <v>3100532</v>
      </c>
      <c r="AA35" s="96"/>
      <c r="AB35" s="96"/>
      <c r="AC35" s="96"/>
      <c r="AD35" s="96"/>
      <c r="AE35" s="96"/>
      <c r="AF35" s="97">
        <f t="shared" si="16"/>
        <v>0</v>
      </c>
      <c r="AG35" s="97"/>
      <c r="AH35" s="97"/>
      <c r="AI35" s="97"/>
      <c r="AJ35" s="97"/>
      <c r="AK35" s="97">
        <v>0</v>
      </c>
      <c r="AL35" s="4"/>
      <c r="AM35" s="119"/>
      <c r="AN35" s="123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</row>
    <row r="36" spans="1:77" ht="15" customHeight="1" x14ac:dyDescent="0.2">
      <c r="A36" s="120">
        <v>2022</v>
      </c>
      <c r="B36" s="118">
        <v>23</v>
      </c>
      <c r="C36" s="107" t="s">
        <v>108</v>
      </c>
      <c r="D36" s="117">
        <f t="shared" si="13"/>
        <v>4459030</v>
      </c>
      <c r="E36" s="96">
        <f t="shared" si="14"/>
        <v>4246695</v>
      </c>
      <c r="F36" s="96">
        <f t="shared" si="15"/>
        <v>1503579</v>
      </c>
      <c r="G36" s="96">
        <v>655.68</v>
      </c>
      <c r="H36" s="96">
        <v>290597</v>
      </c>
      <c r="I36" s="96">
        <v>655.68</v>
      </c>
      <c r="J36" s="96">
        <v>899311</v>
      </c>
      <c r="K36" s="96"/>
      <c r="L36" s="96"/>
      <c r="M36" s="96">
        <v>655.68</v>
      </c>
      <c r="N36" s="96">
        <v>99303</v>
      </c>
      <c r="O36" s="96"/>
      <c r="P36" s="96"/>
      <c r="Q36" s="96">
        <v>655.68</v>
      </c>
      <c r="R36" s="96">
        <v>214368</v>
      </c>
      <c r="S36" s="96"/>
      <c r="T36" s="96"/>
      <c r="U36" s="96">
        <v>655.68</v>
      </c>
      <c r="V36" s="96">
        <v>1429553</v>
      </c>
      <c r="W36" s="96">
        <v>655.68</v>
      </c>
      <c r="X36" s="96">
        <v>103709</v>
      </c>
      <c r="Y36" s="96">
        <v>655.68</v>
      </c>
      <c r="Z36" s="96">
        <v>1209854</v>
      </c>
      <c r="AA36" s="96"/>
      <c r="AB36" s="96"/>
      <c r="AC36" s="96"/>
      <c r="AD36" s="96"/>
      <c r="AE36" s="96"/>
      <c r="AF36" s="97">
        <f t="shared" si="16"/>
        <v>212335</v>
      </c>
      <c r="AG36" s="97">
        <v>212335</v>
      </c>
      <c r="AH36" s="97"/>
      <c r="AI36" s="97"/>
      <c r="AJ36" s="97"/>
      <c r="AK36" s="97">
        <v>0</v>
      </c>
      <c r="AL36" s="5"/>
      <c r="AM36" s="119"/>
      <c r="AN36" s="123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</row>
    <row r="37" spans="1:77" ht="15" customHeight="1" x14ac:dyDescent="0.2">
      <c r="A37" s="120">
        <v>2022</v>
      </c>
      <c r="B37" s="118">
        <v>24</v>
      </c>
      <c r="C37" s="107" t="s">
        <v>109</v>
      </c>
      <c r="D37" s="117">
        <f t="shared" si="13"/>
        <v>2040458</v>
      </c>
      <c r="E37" s="96">
        <f t="shared" si="14"/>
        <v>1943293</v>
      </c>
      <c r="F37" s="96">
        <f t="shared" si="15"/>
        <v>688040</v>
      </c>
      <c r="G37" s="96">
        <v>300.04000000000002</v>
      </c>
      <c r="H37" s="96">
        <v>132978</v>
      </c>
      <c r="I37" s="96">
        <v>300.04000000000002</v>
      </c>
      <c r="J37" s="96">
        <v>411526</v>
      </c>
      <c r="K37" s="96"/>
      <c r="L37" s="96"/>
      <c r="M37" s="96">
        <v>300.04000000000002</v>
      </c>
      <c r="N37" s="96">
        <v>45441</v>
      </c>
      <c r="O37" s="96"/>
      <c r="P37" s="96"/>
      <c r="Q37" s="96">
        <v>300.04000000000002</v>
      </c>
      <c r="R37" s="96">
        <v>98095</v>
      </c>
      <c r="S37" s="96"/>
      <c r="T37" s="96"/>
      <c r="U37" s="96">
        <v>300.04000000000002</v>
      </c>
      <c r="V37" s="96">
        <v>654165</v>
      </c>
      <c r="W37" s="96">
        <v>300.04000000000002</v>
      </c>
      <c r="X37" s="96">
        <v>47457</v>
      </c>
      <c r="Y37" s="96">
        <v>300.04000000000002</v>
      </c>
      <c r="Z37" s="96">
        <v>553631</v>
      </c>
      <c r="AA37" s="96"/>
      <c r="AB37" s="96"/>
      <c r="AC37" s="96"/>
      <c r="AD37" s="96"/>
      <c r="AE37" s="96"/>
      <c r="AF37" s="97">
        <f t="shared" si="16"/>
        <v>97165</v>
      </c>
      <c r="AG37" s="97">
        <v>97165</v>
      </c>
      <c r="AH37" s="97"/>
      <c r="AI37" s="97"/>
      <c r="AJ37" s="97"/>
      <c r="AK37" s="97">
        <v>0</v>
      </c>
      <c r="AL37" s="5"/>
      <c r="AM37" s="119"/>
      <c r="AN37" s="123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</row>
    <row r="38" spans="1:77" ht="15" customHeight="1" x14ac:dyDescent="0.2">
      <c r="A38" s="120">
        <v>2022</v>
      </c>
      <c r="B38" s="118">
        <v>25</v>
      </c>
      <c r="C38" s="107" t="s">
        <v>110</v>
      </c>
      <c r="D38" s="117">
        <f t="shared" si="13"/>
        <v>5380830</v>
      </c>
      <c r="E38" s="96">
        <f t="shared" si="14"/>
        <v>5124600</v>
      </c>
      <c r="F38" s="96">
        <f t="shared" si="15"/>
        <v>1604996</v>
      </c>
      <c r="G38" s="96">
        <v>728.6</v>
      </c>
      <c r="H38" s="96">
        <v>321830</v>
      </c>
      <c r="I38" s="96">
        <v>728.6</v>
      </c>
      <c r="J38" s="96">
        <v>950604</v>
      </c>
      <c r="K38" s="96"/>
      <c r="L38" s="96"/>
      <c r="M38" s="96">
        <v>728.6</v>
      </c>
      <c r="N38" s="96">
        <v>125931</v>
      </c>
      <c r="O38" s="96"/>
      <c r="P38" s="96"/>
      <c r="Q38" s="96">
        <v>728.6</v>
      </c>
      <c r="R38" s="96">
        <v>206631</v>
      </c>
      <c r="S38" s="96"/>
      <c r="T38" s="96"/>
      <c r="U38" s="96">
        <v>728.6</v>
      </c>
      <c r="V38" s="96">
        <v>1951366</v>
      </c>
      <c r="W38" s="96">
        <v>728.6</v>
      </c>
      <c r="X38" s="96">
        <v>403615</v>
      </c>
      <c r="Y38" s="96">
        <v>728.6</v>
      </c>
      <c r="Z38" s="96">
        <v>1164623</v>
      </c>
      <c r="AA38" s="96"/>
      <c r="AB38" s="96"/>
      <c r="AC38" s="96"/>
      <c r="AD38" s="96"/>
      <c r="AE38" s="96"/>
      <c r="AF38" s="97">
        <f t="shared" si="16"/>
        <v>256230</v>
      </c>
      <c r="AG38" s="97">
        <v>256230</v>
      </c>
      <c r="AH38" s="97"/>
      <c r="AI38" s="97"/>
      <c r="AJ38" s="97"/>
      <c r="AK38" s="97">
        <v>0</v>
      </c>
      <c r="AL38" s="5"/>
      <c r="AM38" s="119"/>
      <c r="AN38" s="123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</row>
    <row r="39" spans="1:77" ht="15" customHeight="1" x14ac:dyDescent="0.2">
      <c r="A39" s="120">
        <v>2022</v>
      </c>
      <c r="B39" s="118">
        <v>26</v>
      </c>
      <c r="C39" s="107" t="s">
        <v>111</v>
      </c>
      <c r="D39" s="117">
        <f t="shared" si="13"/>
        <v>2598652</v>
      </c>
      <c r="E39" s="96">
        <f t="shared" si="14"/>
        <v>2474907</v>
      </c>
      <c r="F39" s="96">
        <f t="shared" si="15"/>
        <v>876262</v>
      </c>
      <c r="G39" s="96">
        <v>382.12</v>
      </c>
      <c r="H39" s="96">
        <v>169356</v>
      </c>
      <c r="I39" s="96">
        <v>382.12</v>
      </c>
      <c r="J39" s="96">
        <v>524104</v>
      </c>
      <c r="K39" s="96"/>
      <c r="L39" s="96"/>
      <c r="M39" s="96">
        <v>382.12</v>
      </c>
      <c r="N39" s="96">
        <v>57872</v>
      </c>
      <c r="O39" s="96"/>
      <c r="P39" s="96"/>
      <c r="Q39" s="96">
        <v>382.12</v>
      </c>
      <c r="R39" s="96">
        <v>124930</v>
      </c>
      <c r="S39" s="96"/>
      <c r="T39" s="96"/>
      <c r="U39" s="96">
        <v>382.12</v>
      </c>
      <c r="V39" s="96">
        <v>833121</v>
      </c>
      <c r="W39" s="96">
        <v>382.12</v>
      </c>
      <c r="X39" s="96">
        <v>60440</v>
      </c>
      <c r="Y39" s="96">
        <v>382.12</v>
      </c>
      <c r="Z39" s="96">
        <v>705084</v>
      </c>
      <c r="AA39" s="96"/>
      <c r="AB39" s="96"/>
      <c r="AC39" s="96"/>
      <c r="AD39" s="96"/>
      <c r="AE39" s="96"/>
      <c r="AF39" s="97">
        <f t="shared" si="16"/>
        <v>123745</v>
      </c>
      <c r="AG39" s="97">
        <v>123745</v>
      </c>
      <c r="AH39" s="97"/>
      <c r="AI39" s="97"/>
      <c r="AJ39" s="97"/>
      <c r="AK39" s="97">
        <v>0</v>
      </c>
      <c r="AL39" s="5"/>
      <c r="AM39" s="119"/>
      <c r="AN39" s="123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</row>
    <row r="40" spans="1:77" ht="15" customHeight="1" x14ac:dyDescent="0.2">
      <c r="A40" s="120">
        <v>2022</v>
      </c>
      <c r="B40" s="118">
        <v>27</v>
      </c>
      <c r="C40" s="107" t="s">
        <v>112</v>
      </c>
      <c r="D40" s="117">
        <f>E40+AF40+AK40</f>
        <v>2638029</v>
      </c>
      <c r="E40" s="96">
        <f>F40+T40+V40+X40+Z40+AA40+AC40+AD40+AE40</f>
        <v>2512409</v>
      </c>
      <c r="F40" s="96">
        <f>H40+J40+L40+N40+P40+R40</f>
        <v>889540</v>
      </c>
      <c r="G40" s="96">
        <v>387.91</v>
      </c>
      <c r="H40" s="96">
        <v>171922</v>
      </c>
      <c r="I40" s="96">
        <v>387.91</v>
      </c>
      <c r="J40" s="96">
        <v>532046</v>
      </c>
      <c r="K40" s="96"/>
      <c r="L40" s="96"/>
      <c r="M40" s="96">
        <v>387.91</v>
      </c>
      <c r="N40" s="96">
        <v>58749</v>
      </c>
      <c r="O40" s="96"/>
      <c r="P40" s="96"/>
      <c r="Q40" s="96">
        <v>387.91</v>
      </c>
      <c r="R40" s="96">
        <v>126823</v>
      </c>
      <c r="S40" s="96"/>
      <c r="T40" s="96"/>
      <c r="U40" s="96">
        <v>387.91</v>
      </c>
      <c r="V40" s="96">
        <v>845745</v>
      </c>
      <c r="W40" s="96">
        <v>387.91</v>
      </c>
      <c r="X40" s="96">
        <v>61356</v>
      </c>
      <c r="Y40" s="96">
        <v>387.91</v>
      </c>
      <c r="Z40" s="96">
        <v>715768</v>
      </c>
      <c r="AA40" s="96"/>
      <c r="AB40" s="96"/>
      <c r="AC40" s="96"/>
      <c r="AD40" s="96"/>
      <c r="AE40" s="96"/>
      <c r="AF40" s="97">
        <f>AG40+AH40+AI40+AJ40</f>
        <v>125620</v>
      </c>
      <c r="AG40" s="97">
        <v>125620</v>
      </c>
      <c r="AH40" s="97"/>
      <c r="AI40" s="97"/>
      <c r="AJ40" s="97"/>
      <c r="AK40" s="97">
        <v>0</v>
      </c>
      <c r="AL40" s="5"/>
      <c r="AM40" s="119"/>
      <c r="AN40" s="123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</row>
    <row r="41" spans="1:77" customFormat="1" ht="13.15" customHeight="1" x14ac:dyDescent="0.25">
      <c r="A41" s="121"/>
      <c r="AF41" s="138"/>
      <c r="AG41" s="138"/>
      <c r="AH41" s="138"/>
      <c r="AI41" s="138"/>
      <c r="AJ41" s="138"/>
      <c r="AK41" s="138"/>
    </row>
    <row r="42" spans="1:77" customFormat="1" ht="13.15" customHeight="1" x14ac:dyDescent="0.25">
      <c r="A42" s="121"/>
    </row>
    <row r="43" spans="1:77" customFormat="1" ht="13.15" customHeight="1" x14ac:dyDescent="0.25">
      <c r="A43" s="121"/>
    </row>
    <row r="44" spans="1:77" customFormat="1" ht="13.15" customHeight="1" x14ac:dyDescent="0.25">
      <c r="A44" s="121"/>
    </row>
    <row r="45" spans="1:77" customFormat="1" ht="13.15" customHeight="1" x14ac:dyDescent="0.25">
      <c r="A45" s="121"/>
    </row>
    <row r="46" spans="1:77" customFormat="1" ht="13.15" customHeight="1" x14ac:dyDescent="0.25">
      <c r="A46" s="121"/>
    </row>
    <row r="47" spans="1:77" customFormat="1" ht="13.15" customHeight="1" x14ac:dyDescent="0.25">
      <c r="A47" s="121"/>
    </row>
    <row r="48" spans="1:77" customFormat="1" ht="13.15" customHeight="1" x14ac:dyDescent="0.25">
      <c r="A48" s="121"/>
    </row>
    <row r="49" spans="1:1" customFormat="1" ht="13.15" customHeight="1" x14ac:dyDescent="0.25">
      <c r="A49" s="121"/>
    </row>
    <row r="50" spans="1:1" customFormat="1" ht="13.15" customHeight="1" x14ac:dyDescent="0.25">
      <c r="A50" s="121"/>
    </row>
    <row r="51" spans="1:1" customFormat="1" ht="13.15" customHeight="1" x14ac:dyDescent="0.25">
      <c r="A51" s="121"/>
    </row>
    <row r="52" spans="1:1" customFormat="1" ht="13.15" customHeight="1" x14ac:dyDescent="0.25">
      <c r="A52" s="121"/>
    </row>
    <row r="53" spans="1:1" customFormat="1" ht="13.15" customHeight="1" x14ac:dyDescent="0.25">
      <c r="A53" s="121"/>
    </row>
    <row r="54" spans="1:1" customFormat="1" ht="13.15" customHeight="1" x14ac:dyDescent="0.25">
      <c r="A54" s="121"/>
    </row>
    <row r="55" spans="1:1" customFormat="1" ht="13.15" customHeight="1" x14ac:dyDescent="0.25">
      <c r="A55" s="121"/>
    </row>
    <row r="56" spans="1:1" customFormat="1" ht="13.15" customHeight="1" x14ac:dyDescent="0.25">
      <c r="A56" s="121"/>
    </row>
    <row r="57" spans="1:1" customFormat="1" ht="13.15" customHeight="1" x14ac:dyDescent="0.25">
      <c r="A57" s="121"/>
    </row>
    <row r="58" spans="1:1" customFormat="1" ht="13.15" customHeight="1" x14ac:dyDescent="0.25">
      <c r="A58" s="121"/>
    </row>
    <row r="59" spans="1:1" customFormat="1" ht="13.15" customHeight="1" x14ac:dyDescent="0.25">
      <c r="A59" s="121"/>
    </row>
    <row r="60" spans="1:1" customFormat="1" ht="13.15" customHeight="1" x14ac:dyDescent="0.25">
      <c r="A60" s="121"/>
    </row>
    <row r="61" spans="1:1" customFormat="1" ht="13.15" customHeight="1" x14ac:dyDescent="0.25">
      <c r="A61" s="121"/>
    </row>
    <row r="62" spans="1:1" customFormat="1" ht="13.15" customHeight="1" x14ac:dyDescent="0.25">
      <c r="A62" s="121"/>
    </row>
    <row r="63" spans="1:1" customFormat="1" ht="13.15" customHeight="1" x14ac:dyDescent="0.25">
      <c r="A63" s="121"/>
    </row>
    <row r="64" spans="1:1" customFormat="1" ht="13.15" customHeight="1" x14ac:dyDescent="0.25">
      <c r="A64" s="121"/>
    </row>
    <row r="65" spans="1:1" customFormat="1" ht="13.15" customHeight="1" x14ac:dyDescent="0.25">
      <c r="A65" s="121"/>
    </row>
    <row r="66" spans="1:1" customFormat="1" ht="13.15" customHeight="1" x14ac:dyDescent="0.25">
      <c r="A66" s="121"/>
    </row>
    <row r="67" spans="1:1" customFormat="1" ht="13.15" customHeight="1" x14ac:dyDescent="0.25">
      <c r="A67" s="121"/>
    </row>
    <row r="68" spans="1:1" customFormat="1" ht="13.15" customHeight="1" x14ac:dyDescent="0.25">
      <c r="A68" s="121"/>
    </row>
    <row r="69" spans="1:1" customFormat="1" ht="13.15" customHeight="1" x14ac:dyDescent="0.25">
      <c r="A69" s="121"/>
    </row>
    <row r="70" spans="1:1" customFormat="1" ht="13.15" customHeight="1" x14ac:dyDescent="0.25">
      <c r="A70" s="121"/>
    </row>
    <row r="71" spans="1:1" customFormat="1" ht="13.15" customHeight="1" x14ac:dyDescent="0.25">
      <c r="A71" s="121"/>
    </row>
    <row r="72" spans="1:1" customFormat="1" ht="13.15" customHeight="1" x14ac:dyDescent="0.25">
      <c r="A72" s="121"/>
    </row>
    <row r="73" spans="1:1" customFormat="1" ht="13.15" customHeight="1" x14ac:dyDescent="0.25">
      <c r="A73" s="121"/>
    </row>
    <row r="74" spans="1:1" customFormat="1" ht="13.15" customHeight="1" x14ac:dyDescent="0.25">
      <c r="A74" s="121"/>
    </row>
    <row r="75" spans="1:1" customFormat="1" ht="13.15" customHeight="1" x14ac:dyDescent="0.25">
      <c r="A75" s="121"/>
    </row>
    <row r="76" spans="1:1" customFormat="1" ht="13.15" customHeight="1" x14ac:dyDescent="0.25">
      <c r="A76" s="121"/>
    </row>
    <row r="77" spans="1:1" customFormat="1" ht="13.15" customHeight="1" x14ac:dyDescent="0.25">
      <c r="A77" s="121"/>
    </row>
    <row r="78" spans="1:1" customFormat="1" ht="13.15" customHeight="1" x14ac:dyDescent="0.25">
      <c r="A78" s="121"/>
    </row>
    <row r="79" spans="1:1" customFormat="1" ht="13.15" customHeight="1" x14ac:dyDescent="0.25">
      <c r="A79" s="121"/>
    </row>
    <row r="80" spans="1:1" customFormat="1" ht="13.15" customHeight="1" x14ac:dyDescent="0.25">
      <c r="A80" s="121"/>
    </row>
    <row r="81" spans="1:1" customFormat="1" ht="13.15" customHeight="1" x14ac:dyDescent="0.25">
      <c r="A81" s="121"/>
    </row>
    <row r="82" spans="1:1" customFormat="1" ht="13.15" customHeight="1" x14ac:dyDescent="0.25">
      <c r="A82" s="121"/>
    </row>
    <row r="83" spans="1:1" customFormat="1" ht="13.15" customHeight="1" x14ac:dyDescent="0.25">
      <c r="A83" s="121"/>
    </row>
    <row r="84" spans="1:1" customFormat="1" ht="13.15" customHeight="1" x14ac:dyDescent="0.25">
      <c r="A84" s="121"/>
    </row>
    <row r="85" spans="1:1" customFormat="1" ht="13.15" customHeight="1" x14ac:dyDescent="0.25">
      <c r="A85" s="121"/>
    </row>
  </sheetData>
  <protectedRanges>
    <protectedRange sqref="H14:H15 V14 R17 Z37:Z40 Z17 Z12:Z15 N38 N17 H22 J12:J13 N12:N15 R12:R15 N22 R22 N19:N20 R19:R20 H19:H20 V19 Z19:Z20 H29 Z22:Z27 Z30:Z35" name="ajyl_3_2_2_2"/>
    <protectedRange sqref="H14:H15 V14 R17 Z37:Z40 Z17 Z12:Z15 N38 N17 H22 J12:J13 N12:N15 R12:R15 N22 R22 N19:N20 R19:R20 H19:H20 V19 Z19:Z20 H29 Z22:Z27 Z30:Z35" name="Диапазон16_3_2_2_2"/>
    <protectedRange sqref="H14:H15 V14 R17 Z37:Z40 Z17 Z12:Z15 N38 N17 H22 J12:J13 N12:N15 R12:R15 N22 R22 N19:N20 R19:R20 H19:H20 V19 Z19:Z20 H29 Z22:Z27 Z30:Z35" name="Диапазон632_3_2_2_2"/>
  </protectedRanges>
  <autoFilter ref="A8:AL40"/>
  <mergeCells count="32">
    <mergeCell ref="AG5:AG6"/>
    <mergeCell ref="B2:AL2"/>
    <mergeCell ref="B3:B7"/>
    <mergeCell ref="C3:C7"/>
    <mergeCell ref="D3:D6"/>
    <mergeCell ref="AF3:AJ3"/>
    <mergeCell ref="AK3:AK6"/>
    <mergeCell ref="AL3:AL6"/>
    <mergeCell ref="E4:E6"/>
    <mergeCell ref="F4:AE4"/>
    <mergeCell ref="AH5:AH6"/>
    <mergeCell ref="AI5:AI6"/>
    <mergeCell ref="AG4:AJ4"/>
    <mergeCell ref="AB5:AC6"/>
    <mergeCell ref="AF4:AF6"/>
    <mergeCell ref="AJ5:AJ6"/>
    <mergeCell ref="F5:F6"/>
    <mergeCell ref="B10:C10"/>
    <mergeCell ref="AD5:AD6"/>
    <mergeCell ref="AE5:AE6"/>
    <mergeCell ref="G5:R5"/>
    <mergeCell ref="S5:T6"/>
    <mergeCell ref="G6:H6"/>
    <mergeCell ref="I6:J6"/>
    <mergeCell ref="K6:L6"/>
    <mergeCell ref="M6:N6"/>
    <mergeCell ref="Q6:R6"/>
    <mergeCell ref="U5:V6"/>
    <mergeCell ref="W5:X6"/>
    <mergeCell ref="AA5:AA6"/>
    <mergeCell ref="Y5:Z6"/>
    <mergeCell ref="O6:P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Списки</vt:lpstr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Николай</dc:creator>
  <cp:lastModifiedBy>User</cp:lastModifiedBy>
  <cp:lastPrinted>2020-10-11T20:56:34Z</cp:lastPrinted>
  <dcterms:created xsi:type="dcterms:W3CDTF">2016-04-02T08:34:38Z</dcterms:created>
  <dcterms:modified xsi:type="dcterms:W3CDTF">2022-03-22T07:48:33Z</dcterms:modified>
</cp:coreProperties>
</file>