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0730" windowHeight="11535" tabRatio="355" firstSheet="1" activeTab="1"/>
  </bookViews>
  <sheets>
    <sheet name="Списки" sheetId="1" state="hidden" r:id="rId1"/>
    <sheet name="Приложение 1" sheetId="4" r:id="rId2"/>
    <sheet name="приложение 2" sheetId="5" r:id="rId3"/>
    <sheet name="приложение 3" sheetId="6" r:id="rId4"/>
  </sheets>
  <externalReferences>
    <externalReference r:id="rId5"/>
  </externalReferences>
  <definedNames>
    <definedName name="_xlnm._FilterDatabase" localSheetId="1" hidden="1">'Приложение 1'!#REF!</definedName>
    <definedName name="_xlnm._FilterDatabase" localSheetId="2" hidden="1">'приложение 2'!$A$10:$AB$49</definedName>
    <definedName name="_xlnm._FilterDatabase" localSheetId="3" hidden="1">'приложение 3'!$A$8:$AL$49</definedName>
    <definedName name="Z_4A8DFC92_9EFC_4DFF_A295_D9436CC66CD9_.wvu.Cols" localSheetId="1" hidden="1">'Приложение 1'!$T:$U</definedName>
    <definedName name="Z_81CA61EB_8C68_4259_A50A_8C06B9A2A8F3_.wvu.Cols" localSheetId="1" hidden="1">'Приложение 1'!$T:$U</definedName>
    <definedName name="Z_C7B8E901_A074_42B4_AEE1_26FFFE50BAA0_.wvu.Cols" localSheetId="1" hidden="1">'Приложение 1'!$T:$U</definedName>
    <definedName name="Варнавино">[1]Лист2!$B$1:$B$97</definedName>
    <definedName name="Павлово">#REF!</definedName>
    <definedName name="ПСД">#REF!</definedName>
    <definedName name="статус_ПСД">#REF!</definedName>
    <definedName name="статус_ПСД_расширенный">#REF!</definedName>
    <definedName name="статус_ПСД1">#REF!</definedName>
    <definedName name="статус_СМР">#REF!</definedName>
  </definedNames>
  <calcPr calcId="145621"/>
  <customWorkbookViews>
    <customWorkbookView name="Евлампьева Анна - Личное представление" guid="{8C3E5F66-F0DB-4D08-9F5B-67B0FB96FCEA}" mergeInterval="0" personalView="1" maximized="1" xWindow="-8" yWindow="-8" windowWidth="1936" windowHeight="1056" tabRatio="601" activeSheetId="3"/>
    <customWorkbookView name="Евгения Царюк - Личное представление" guid="{FE61658D-65D5-447C-B491-5781ABFAA44F}" mergeInterval="0" personalView="1" maximized="1" xWindow="-8" yWindow="-8" windowWidth="1936" windowHeight="1056" tabRatio="601" activeSheetId="3"/>
    <customWorkbookView name="Булатова Тамара - Личное представление" guid="{A4FEEC3A-2C82-4AFF-961D-BAEF15C4BBB4}" mergeInterval="0" personalView="1" maximized="1" xWindow="-8" yWindow="-8" windowWidth="1936" windowHeight="1056" tabRatio="601" activeSheetId="3"/>
    <customWorkbookView name="Сниткина Ирина - Личное представление" guid="{0ADED600-48BA-448F-BC0D-DF149B44094B}" mergeInterval="0" personalView="1" maximized="1" xWindow="-8" yWindow="-8" windowWidth="1936" windowHeight="1056" tabRatio="601" activeSheetId="3"/>
    <customWorkbookView name="Шуранов Алексей - Личное представление" guid="{6C57329B-EEB1-4B89-8032-30856DCF62C3}" mergeInterval="0" personalView="1" maximized="1" xWindow="-8" yWindow="-8" windowWidth="1936" windowHeight="1056" tabRatio="661" activeSheetId="3" showComments="commIndAndComment"/>
    <customWorkbookView name="Марьев Вячеслав - Личное представление" guid="{310D114C-9B96-46A2-97AF-C1B2048863E3}" mergeInterval="0" personalView="1" maximized="1" xWindow="-8" yWindow="-8" windowWidth="1936" windowHeight="1056" tabRatio="601" activeSheetId="3"/>
    <customWorkbookView name="Масляев Сергей - Личное представление" guid="{ED5401DD-A801-4841-833C-5999C3E198AF}" mergeInterval="0" personalView="1" minimized="1" windowWidth="0" windowHeight="0" tabRatio="591" activeSheetId="1"/>
    <customWorkbookView name="user - Личное представление" guid="{CF53EA64-854B-4BE7-BBAB-D0B9AA80CFC3}" mergeInterval="0" personalView="1" maximized="1" xWindow="-11" yWindow="-11" windowWidth="1942" windowHeight="1042" tabRatio="601" activeSheetId="1"/>
    <customWorkbookView name="Городецкая Екатерина - Личное представление" guid="{EF2A14CA-2765-4FA1-887B-6C5D290F6F15}" mergeInterval="0" personalView="1" maximized="1" xWindow="-8" yWindow="-8" windowWidth="1936" windowHeight="1056" tabRatio="601" activeSheetId="1"/>
    <customWorkbookView name="Шарапаев Илья - Личное представление" guid="{718BFB9D-8369-45A6-B0F2-D82141F3B9A6}" mergeInterval="0" personalView="1" maximized="1" xWindow="-8" yWindow="-8" windowWidth="1936" windowHeight="1056" tabRatio="601" activeSheetId="1"/>
    <customWorkbookView name="Мосоян Мовсес - Личное представление" guid="{3AAAC082-1503-46C1-9EE7-EB075EE7CE4C}" mergeInterval="0" personalView="1" maximized="1" xWindow="-8" yWindow="-8" windowWidth="1936" windowHeight="1056" tabRatio="661" activeSheetId="1"/>
    <customWorkbookView name="Дряхлова Ирина - Личное представление" guid="{94DB0EEE-5F6E-4AEE-983B-52DDE91C29D7}" mergeInterval="0" personalView="1" maximized="1" xWindow="-8" yWindow="-8" windowWidth="1936" windowHeight="1056" tabRatio="601" activeSheetId="1"/>
    <customWorkbookView name="Кочешкова Наталья - Личное представление" guid="{9FFA767C-1849-45BF-B5DB-765563487EBD}" mergeInterval="0" personalView="1" maximized="1" xWindow="-8" yWindow="-8" windowWidth="1936" windowHeight="1056" tabRatio="601" activeSheetId="1"/>
    <customWorkbookView name="Смирнов Николай - Личное представление" guid="{70710CB8-FDA9-4601-B6F4-C2861E91EC90}" mergeInterval="0" personalView="1" maximized="1" xWindow="-8" yWindow="-8" windowWidth="1936" windowHeight="1056" tabRatio="601" activeSheetId="1"/>
    <customWorkbookView name="Виталий Сорин - Личное представление" guid="{2CFD9FAB-7282-4EA2-8380-DBF511C95158}" mergeInterval="0" personalView="1" minimized="1" windowWidth="0" windowHeight="0" tabRatio="601" activeSheetId="1"/>
    <customWorkbookView name="Смирнов Н - Личное представление" guid="{20C66D8E-9A1C-4CE1-9BEA-773BD5221219}" mergeInterval="0" personalView="1" maximized="1" xWindow="-8" yWindow="-8" windowWidth="1936" windowHeight="1056" tabRatio="704" activeSheetId="1"/>
    <customWorkbookView name="Марков Алексей - Личное представление" guid="{ED17C0AA-DBE9-454C-8886-9979CB52E616}" mergeInterval="0" personalView="1" maximized="1" xWindow="-8" yWindow="-8" windowWidth="1936" windowHeight="1056" tabRatio="601" activeSheetId="1"/>
    <customWorkbookView name="Paxter - Личное представление" guid="{E30C409D-2CF8-4CDF-8824-171AF31DE24B}" mergeInterval="0" personalView="1" maximized="1" xWindow="1912" yWindow="-8" windowWidth="1936" windowHeight="1096" tabRatio="601" activeSheetId="1"/>
    <customWorkbookView name="Рыжухин Дмитрий - Личное представление" guid="{7E7CC496-C32D-4B2F-BB6E-E57847EC03F6}" mergeInterval="0" personalView="1" maximized="1" xWindow="-8" yWindow="-8" windowWidth="1936" windowHeight="1056" tabRatio="601" activeSheetId="1"/>
    <customWorkbookView name="Плетнев Сергей - Личное представление" guid="{8E88946D-3FD3-42F0-BC6E-D9F554F619CE}" mergeInterval="0" personalView="1" maximized="1" xWindow="-8" yWindow="-8" windowWidth="1936" windowHeight="1056" tabRatio="601" activeSheetId="1"/>
    <customWorkbookView name="Лысцова Екатерина - Личное представление" guid="{CC1343D8-B7B5-42BC-8450-70FC4959210F}" mergeInterval="0" personalView="1" maximized="1" xWindow="-8" yWindow="-8" windowWidth="1936" windowHeight="1056" tabRatio="601" activeSheetId="1"/>
    <customWorkbookView name="Болдырева Ольга - Личное представление" guid="{45C22B8B-75C5-44A3-AA11-840E53F3452E}" mergeInterval="0" personalView="1" minimized="1" windowWidth="0" windowHeight="0" tabRatio="601" activeSheetId="1"/>
    <customWorkbookView name="Кузьмина Екатерина - Личное представление" guid="{1C88DC02-DB31-43B6-8AE0-A651E15B595B}" mergeInterval="0" personalView="1" maximized="1" xWindow="-8" yWindow="-8" windowWidth="1936" windowHeight="1056" tabRatio="601" activeSheetId="1"/>
    <customWorkbookView name="Кораблёва Ольга - Личное представление" guid="{4EAE0309-0ED5-4C5D-A178-243EE8E05C90}" mergeInterval="0" personalView="1" maximized="1" xWindow="-8" yWindow="-8" windowWidth="1936" windowHeight="1056" tabRatio="601" activeSheetId="1"/>
    <customWorkbookView name="Перминов Александр - Личное представление" guid="{38FE04A8-138B-4161-85DA-D84FD92D53F8}" mergeInterval="0" personalView="1" maximized="1" xWindow="-8" yWindow="-8" windowWidth="1936" windowHeight="1056" tabRatio="601" activeSheetId="1"/>
    <customWorkbookView name="Волохова Наталья - Личное представление" guid="{710A3C1E-D745-4C6F-9F9D-7433B7F76B96}" mergeInterval="0" personalView="1" maximized="1" xWindow="-8" yWindow="-8" windowWidth="1936" windowHeight="1056" tabRatio="601" activeSheetId="1"/>
    <customWorkbookView name="Калякина Ольга - Личное представление" guid="{AAF4CDC7-282F-43D3-9CD6-4FCC4B3DA9A2}" mergeInterval="0" personalView="1" maximized="1" xWindow="-8" yWindow="-8" windowWidth="1936" windowHeight="1056" tabRatio="601" activeSheetId="1"/>
    <customWorkbookView name="Линькова Анна - Личное представление" guid="{C4E8D024-4D0A-4C0E-83C8-78834DC53C76}" mergeInterval="0" personalView="1" maximized="1" xWindow="-8" yWindow="-8" windowWidth="1936" windowHeight="1056" tabRatio="601" activeSheetId="1"/>
    <customWorkbookView name="Борейкина Людмила - Личное представление" guid="{44FE9C55-EEF1-416F-BAE5-29A4CEEF5487}" mergeInterval="0" personalView="1" maximized="1" xWindow="-9" yWindow="-9" windowWidth="1938" windowHeight="1050" tabRatio="601" activeSheetId="1"/>
    <customWorkbookView name="Мунаев Владимир - Личное представление" guid="{29E08D83-03A1-41F2-A6E2-3DB0A8BFD1B8}" mergeInterval="0" personalView="1" yWindow="40" windowWidth="1920" windowHeight="1040" tabRatio="601" activeSheetId="1"/>
    <customWorkbookView name="Дыдыкин Александр - Личное представление" guid="{85D92B84-5C05-43D0-AF4E-6E31B3C8BB80}" mergeInterval="0" personalView="1" maximized="1" xWindow="-8" yWindow="-8" windowWidth="1936" windowHeight="1056" tabRatio="601" activeSheetId="1"/>
    <customWorkbookView name="Маврина Татьяна - Личное представление" guid="{88AB0709-06E2-413F-9648-4364E181F267}" mergeInterval="0" personalView="1" maximized="1" xWindow="-8" yWindow="-8" windowWidth="1936" windowHeight="1056" tabRatio="601" activeSheetId="1"/>
    <customWorkbookView name="Ирина Изюмова - Личное представление" guid="{EC865487-8481-4DA6-B636-44D0AC6E1671}" mergeInterval="0" personalView="1" maximized="1" xWindow="-8" yWindow="-8" windowWidth="1936" windowHeight="1056" tabRatio="601" activeSheetId="1"/>
    <customWorkbookView name="Захаров Андрей - Личное представление" guid="{38741EAC-3B9A-4594-9B0B-190E08C4352A}" mergeInterval="0" personalView="1" yWindow="25" windowWidth="1920" windowHeight="1040" tabRatio="661" activeSheetId="1"/>
    <customWorkbookView name="Шарапаева Александра - Личное представление" guid="{5DBA56DF-0A56-4F1E-ACC7-CAB26475029C}" mergeInterval="0" personalView="1" maximized="1" xWindow="-8" yWindow="-8" windowWidth="1936" windowHeight="1056" tabRatio="601" activeSheetId="1"/>
    <customWorkbookView name="Денисов Владимир - Личное представление" guid="{6ACB2AD8-0D9A-4036-9C6F-8D44F4EA911E}" mergeInterval="0" personalView="1" maximized="1" xWindow="-9" yWindow="-9" windowWidth="1938" windowHeight="1098" tabRatio="703" activeSheetId="1"/>
    <customWorkbookView name="Голубев Владимир - Личное представление" guid="{A4C904D7-1864-4150-8FCF-14DF60A56588}" mergeInterval="0" personalView="1" maximized="1" xWindow="-8" yWindow="-8" windowWidth="1936" windowHeight="1056" tabRatio="661" activeSheetId="3"/>
    <customWorkbookView name="Вайкин Александр - Личное представление" guid="{6D00A279-5D87-4403-982D-F5240EA8E4D6}" mergeInterval="0" personalView="1" minimized="1" windowWidth="0" windowHeight="0" tabRatio="601" activeSheetId="3"/>
    <customWorkbookView name="Козлов Александр - Личное представление" guid="{06815801-3C0A-44F7-8BDB-CC16BDE7E351}" mergeInterval="0" personalView="1" windowWidth="1917" windowHeight="1040" tabRatio="601" activeSheetId="3"/>
    <customWorkbookView name="Галимзянова Таисия - Личное представление" guid="{93B26B7F-86C6-4D5B-8B6A-5548D943C937}" mergeInterval="0" personalView="1" maximized="1" xWindow="-8" yWindow="-8" windowWidth="1936" windowHeight="1056" tabRatio="558" activeSheetId="3"/>
    <customWorkbookView name="Логинова Елизавета - Личное представление" guid="{11106EF7-25BE-42E7-A66A-736DA1878041}" mergeInterval="0" personalView="1" maximized="1" xWindow="-8" yWindow="-8" windowWidth="2576" windowHeight="1416" tabRatio="601" activeSheetId="3"/>
    <customWorkbookView name="Маркелов Артем - Личное представление" guid="{11B81A0F-D958-4B4D-A010-2D4765524C62}" mergeInterval="0" personalView="1" maximized="1" xWindow="-8" yWindow="-8" windowWidth="1936" windowHeight="1056" tabRatio="558" activeSheetId="5"/>
    <customWorkbookView name="Кузьмина Ек - Личное представление" guid="{81CA61EB-8C68-4259-A50A-8C06B9A2A8F3}" mergeInterval="0" personalView="1" maximized="1" xWindow="-8" yWindow="-8" windowWidth="1936" windowHeight="1056" tabRatio="558" activeSheetId="2"/>
    <customWorkbookView name="FNN - Личное представление" guid="{C7B8E901-A074-42B4-AEE1-26FFFE50BAA0}" mergeInterval="0" personalView="1" maximized="1" windowWidth="1362" windowHeight="553" tabRatio="558" activeSheetId="2"/>
    <customWorkbookView name="Крупнова Марина - Личное представление" guid="{4A8DFC92-9EFC-4DFF-A295-D9436CC66CD9}" mergeInterval="0" personalView="1" maximized="1" xWindow="-8" yWindow="-8" windowWidth="1936" windowHeight="1056" tabRatio="55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W13" i="5" l="1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 s="1"/>
  <c r="W49" i="5"/>
  <c r="J14" i="5"/>
  <c r="K14" i="5"/>
  <c r="L14" i="5"/>
  <c r="M14" i="5"/>
  <c r="N14" i="5"/>
  <c r="P14" i="5"/>
  <c r="P10" i="5" s="1"/>
  <c r="Q14" i="5"/>
  <c r="Q10" i="5" s="1"/>
  <c r="R14" i="5"/>
  <c r="I14" i="5"/>
  <c r="J12" i="5"/>
  <c r="K12" i="5"/>
  <c r="L12" i="5"/>
  <c r="M12" i="5"/>
  <c r="N12" i="5"/>
  <c r="P12" i="5"/>
  <c r="Q12" i="5"/>
  <c r="R12" i="5"/>
  <c r="W12" i="5"/>
  <c r="I12" i="5"/>
  <c r="J10" i="5"/>
  <c r="N10" i="5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G12" i="6"/>
  <c r="AH12" i="6"/>
  <c r="AI12" i="6"/>
  <c r="AJ12" i="6"/>
  <c r="AK12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G14" i="6"/>
  <c r="AH14" i="6"/>
  <c r="AI14" i="6"/>
  <c r="AJ14" i="6"/>
  <c r="AK14" i="6"/>
  <c r="AF15" i="6"/>
  <c r="V15" i="5" s="1"/>
  <c r="F15" i="6"/>
  <c r="E15" i="6" s="1"/>
  <c r="U15" i="5" s="1"/>
  <c r="R10" i="5" l="1"/>
  <c r="M10" i="5"/>
  <c r="L10" i="5"/>
  <c r="W10" i="5"/>
  <c r="K10" i="5"/>
  <c r="I10" i="5"/>
  <c r="D15" i="6"/>
  <c r="T15" i="5" s="1"/>
  <c r="S15" i="5" l="1"/>
  <c r="O15" i="5" s="1"/>
  <c r="F49" i="6"/>
  <c r="E49" i="6" s="1"/>
  <c r="U49" i="5" s="1"/>
  <c r="F48" i="6"/>
  <c r="E48" i="6" s="1"/>
  <c r="U48" i="5" s="1"/>
  <c r="F47" i="6"/>
  <c r="E47" i="6" s="1"/>
  <c r="U47" i="5" s="1"/>
  <c r="F46" i="6"/>
  <c r="E46" i="6" s="1"/>
  <c r="U46" i="5" s="1"/>
  <c r="F45" i="6"/>
  <c r="E45" i="6" s="1"/>
  <c r="U45" i="5" s="1"/>
  <c r="F44" i="6"/>
  <c r="E44" i="6" s="1"/>
  <c r="U44" i="5" s="1"/>
  <c r="F43" i="6"/>
  <c r="E43" i="6" s="1"/>
  <c r="U43" i="5" s="1"/>
  <c r="F42" i="6"/>
  <c r="E42" i="6" s="1"/>
  <c r="U42" i="5" s="1"/>
  <c r="F41" i="6"/>
  <c r="E41" i="6" s="1"/>
  <c r="U41" i="5" s="1"/>
  <c r="F40" i="6"/>
  <c r="E40" i="6" s="1"/>
  <c r="U40" i="5" s="1"/>
  <c r="F39" i="6"/>
  <c r="E39" i="6" s="1"/>
  <c r="U39" i="5" s="1"/>
  <c r="F38" i="6"/>
  <c r="E38" i="6" s="1"/>
  <c r="U38" i="5" s="1"/>
  <c r="F37" i="6"/>
  <c r="E37" i="6" s="1"/>
  <c r="U37" i="5" s="1"/>
  <c r="F36" i="6"/>
  <c r="E36" i="6" s="1"/>
  <c r="U36" i="5" s="1"/>
  <c r="F35" i="6"/>
  <c r="E35" i="6" s="1"/>
  <c r="U35" i="5" s="1"/>
  <c r="F34" i="6"/>
  <c r="E34" i="6" s="1"/>
  <c r="U34" i="5" s="1"/>
  <c r="F33" i="6"/>
  <c r="E33" i="6" s="1"/>
  <c r="U33" i="5" s="1"/>
  <c r="F32" i="6"/>
  <c r="E32" i="6" s="1"/>
  <c r="U32" i="5" s="1"/>
  <c r="F31" i="6"/>
  <c r="E31" i="6" s="1"/>
  <c r="U31" i="5" s="1"/>
  <c r="F30" i="6"/>
  <c r="F29" i="6"/>
  <c r="E29" i="6" s="1"/>
  <c r="U29" i="5" s="1"/>
  <c r="F28" i="6"/>
  <c r="E28" i="6" s="1"/>
  <c r="U28" i="5" s="1"/>
  <c r="F27" i="6"/>
  <c r="E27" i="6" s="1"/>
  <c r="U27" i="5" s="1"/>
  <c r="F26" i="6"/>
  <c r="E26" i="6" s="1"/>
  <c r="U26" i="5" s="1"/>
  <c r="F25" i="6"/>
  <c r="E25" i="6" s="1"/>
  <c r="U25" i="5" s="1"/>
  <c r="F24" i="6"/>
  <c r="E24" i="6" s="1"/>
  <c r="U24" i="5" s="1"/>
  <c r="F23" i="6"/>
  <c r="E23" i="6" s="1"/>
  <c r="U23" i="5" s="1"/>
  <c r="F22" i="6"/>
  <c r="E22" i="6" s="1"/>
  <c r="U22" i="5" s="1"/>
  <c r="F21" i="6"/>
  <c r="F20" i="6"/>
  <c r="E20" i="6" s="1"/>
  <c r="U20" i="5" s="1"/>
  <c r="F19" i="6"/>
  <c r="E19" i="6" s="1"/>
  <c r="U19" i="5" s="1"/>
  <c r="F18" i="6"/>
  <c r="E18" i="6" s="1"/>
  <c r="U18" i="5" s="1"/>
  <c r="F17" i="6"/>
  <c r="E17" i="6" s="1"/>
  <c r="U17" i="5" s="1"/>
  <c r="F16" i="6"/>
  <c r="F13" i="6"/>
  <c r="F12" i="6" s="1"/>
  <c r="AF20" i="6"/>
  <c r="V20" i="5" s="1"/>
  <c r="AF19" i="6"/>
  <c r="V19" i="5" s="1"/>
  <c r="AF18" i="6"/>
  <c r="V18" i="5" s="1"/>
  <c r="AF17" i="6"/>
  <c r="V17" i="5" s="1"/>
  <c r="AF16" i="6"/>
  <c r="V16" i="5" s="1"/>
  <c r="AF13" i="6"/>
  <c r="AF29" i="6"/>
  <c r="V29" i="5" s="1"/>
  <c r="AF28" i="6"/>
  <c r="V28" i="5" s="1"/>
  <c r="AF27" i="6"/>
  <c r="V27" i="5" s="1"/>
  <c r="AF26" i="6"/>
  <c r="V26" i="5" s="1"/>
  <c r="AF25" i="6"/>
  <c r="V25" i="5" s="1"/>
  <c r="AF24" i="6"/>
  <c r="V24" i="5" s="1"/>
  <c r="AF23" i="6"/>
  <c r="V23" i="5" s="1"/>
  <c r="AF22" i="6"/>
  <c r="V22" i="5" s="1"/>
  <c r="AF21" i="6"/>
  <c r="V21" i="5" s="1"/>
  <c r="AF48" i="6"/>
  <c r="V48" i="5" s="1"/>
  <c r="AF47" i="6"/>
  <c r="V47" i="5" s="1"/>
  <c r="AF46" i="6"/>
  <c r="V46" i="5" s="1"/>
  <c r="AF45" i="6"/>
  <c r="V45" i="5" s="1"/>
  <c r="AF44" i="6"/>
  <c r="V44" i="5" s="1"/>
  <c r="AF43" i="6"/>
  <c r="V43" i="5" s="1"/>
  <c r="AF42" i="6"/>
  <c r="V42" i="5" s="1"/>
  <c r="AF41" i="6"/>
  <c r="V41" i="5" s="1"/>
  <c r="AF40" i="6"/>
  <c r="V40" i="5" s="1"/>
  <c r="AF39" i="6"/>
  <c r="V39" i="5" s="1"/>
  <c r="AF38" i="6"/>
  <c r="V38" i="5" s="1"/>
  <c r="AF37" i="6"/>
  <c r="V37" i="5" s="1"/>
  <c r="AF36" i="6"/>
  <c r="V36" i="5" s="1"/>
  <c r="AF35" i="6"/>
  <c r="V35" i="5" s="1"/>
  <c r="AF34" i="6"/>
  <c r="V34" i="5" s="1"/>
  <c r="AF33" i="6"/>
  <c r="V33" i="5" s="1"/>
  <c r="AF32" i="6"/>
  <c r="V32" i="5" s="1"/>
  <c r="AF31" i="6"/>
  <c r="V31" i="5" s="1"/>
  <c r="AF30" i="6"/>
  <c r="V30" i="5" s="1"/>
  <c r="AF49" i="6"/>
  <c r="V49" i="5" s="1"/>
  <c r="I10" i="6"/>
  <c r="M10" i="6"/>
  <c r="U10" i="6"/>
  <c r="W10" i="6"/>
  <c r="Y10" i="6"/>
  <c r="AB10" i="6"/>
  <c r="M15" i="4"/>
  <c r="L15" i="4"/>
  <c r="K15" i="4"/>
  <c r="AD15" i="4" s="1"/>
  <c r="C15" i="4"/>
  <c r="M14" i="4"/>
  <c r="L14" i="4"/>
  <c r="K14" i="4"/>
  <c r="C14" i="4"/>
  <c r="M13" i="4"/>
  <c r="L13" i="4"/>
  <c r="K13" i="4"/>
  <c r="J13" i="4" s="1"/>
  <c r="C13" i="4"/>
  <c r="V13" i="5" l="1"/>
  <c r="V12" i="5" s="1"/>
  <c r="AF12" i="6"/>
  <c r="V14" i="5"/>
  <c r="E16" i="6"/>
  <c r="U16" i="5" s="1"/>
  <c r="F14" i="6"/>
  <c r="F10" i="6" s="1"/>
  <c r="AF14" i="6"/>
  <c r="D18" i="6"/>
  <c r="T18" i="5" s="1"/>
  <c r="S18" i="5" s="1"/>
  <c r="O18" i="5" s="1"/>
  <c r="D20" i="6"/>
  <c r="T20" i="5" s="1"/>
  <c r="S20" i="5" s="1"/>
  <c r="O20" i="5" s="1"/>
  <c r="D43" i="6"/>
  <c r="T43" i="5" s="1"/>
  <c r="S43" i="5" s="1"/>
  <c r="O43" i="5" s="1"/>
  <c r="D33" i="6"/>
  <c r="T33" i="5" s="1"/>
  <c r="S33" i="5" s="1"/>
  <c r="O33" i="5" s="1"/>
  <c r="D22" i="6"/>
  <c r="T22" i="5" s="1"/>
  <c r="S22" i="5" s="1"/>
  <c r="O22" i="5" s="1"/>
  <c r="D17" i="6"/>
  <c r="T17" i="5" s="1"/>
  <c r="S17" i="5" s="1"/>
  <c r="O17" i="5" s="1"/>
  <c r="P10" i="6"/>
  <c r="D49" i="6"/>
  <c r="T49" i="5" s="1"/>
  <c r="S49" i="5" s="1"/>
  <c r="O49" i="5" s="1"/>
  <c r="AG10" i="6"/>
  <c r="D31" i="6"/>
  <c r="T31" i="5" s="1"/>
  <c r="S31" i="5" s="1"/>
  <c r="O31" i="5" s="1"/>
  <c r="D41" i="6"/>
  <c r="T41" i="5" s="1"/>
  <c r="S41" i="5" s="1"/>
  <c r="O41" i="5" s="1"/>
  <c r="D16" i="6"/>
  <c r="T16" i="5" s="1"/>
  <c r="D26" i="6"/>
  <c r="T26" i="5" s="1"/>
  <c r="S26" i="5" s="1"/>
  <c r="O26" i="5" s="1"/>
  <c r="D35" i="6"/>
  <c r="T35" i="5" s="1"/>
  <c r="S35" i="5" s="1"/>
  <c r="O35" i="5" s="1"/>
  <c r="D45" i="6"/>
  <c r="T45" i="5" s="1"/>
  <c r="S45" i="5" s="1"/>
  <c r="O45" i="5" s="1"/>
  <c r="D46" i="6"/>
  <c r="T46" i="5" s="1"/>
  <c r="S46" i="5" s="1"/>
  <c r="O46" i="5" s="1"/>
  <c r="D27" i="6"/>
  <c r="T27" i="5" s="1"/>
  <c r="S27" i="5" s="1"/>
  <c r="O27" i="5" s="1"/>
  <c r="D37" i="6"/>
  <c r="T37" i="5" s="1"/>
  <c r="S37" i="5" s="1"/>
  <c r="O37" i="5" s="1"/>
  <c r="D47" i="6"/>
  <c r="T47" i="5" s="1"/>
  <c r="S47" i="5" s="1"/>
  <c r="O47" i="5" s="1"/>
  <c r="D28" i="6"/>
  <c r="T28" i="5" s="1"/>
  <c r="S28" i="5" s="1"/>
  <c r="O28" i="5" s="1"/>
  <c r="D38" i="6"/>
  <c r="T38" i="5" s="1"/>
  <c r="S38" i="5" s="1"/>
  <c r="O38" i="5" s="1"/>
  <c r="K10" i="6"/>
  <c r="D48" i="6"/>
  <c r="T48" i="5" s="1"/>
  <c r="S48" i="5" s="1"/>
  <c r="O48" i="5" s="1"/>
  <c r="E21" i="6"/>
  <c r="D42" i="6"/>
  <c r="T42" i="5" s="1"/>
  <c r="S42" i="5" s="1"/>
  <c r="O42" i="5" s="1"/>
  <c r="D44" i="6"/>
  <c r="T44" i="5" s="1"/>
  <c r="S44" i="5" s="1"/>
  <c r="O44" i="5" s="1"/>
  <c r="D29" i="6"/>
  <c r="T29" i="5" s="1"/>
  <c r="S29" i="5" s="1"/>
  <c r="O29" i="5" s="1"/>
  <c r="D23" i="6"/>
  <c r="T23" i="5" s="1"/>
  <c r="S23" i="5" s="1"/>
  <c r="O23" i="5" s="1"/>
  <c r="E13" i="6"/>
  <c r="D36" i="6"/>
  <c r="T36" i="5" s="1"/>
  <c r="S36" i="5" s="1"/>
  <c r="O36" i="5" s="1"/>
  <c r="AK10" i="6"/>
  <c r="D25" i="6"/>
  <c r="T25" i="5" s="1"/>
  <c r="S25" i="5" s="1"/>
  <c r="O25" i="5" s="1"/>
  <c r="D32" i="6"/>
  <c r="T32" i="5" s="1"/>
  <c r="S32" i="5" s="1"/>
  <c r="O32" i="5" s="1"/>
  <c r="D39" i="6"/>
  <c r="T39" i="5" s="1"/>
  <c r="S39" i="5" s="1"/>
  <c r="O39" i="5" s="1"/>
  <c r="D19" i="6"/>
  <c r="T19" i="5" s="1"/>
  <c r="S19" i="5" s="1"/>
  <c r="O19" i="5" s="1"/>
  <c r="AI10" i="6"/>
  <c r="D40" i="6"/>
  <c r="T40" i="5" s="1"/>
  <c r="S40" i="5" s="1"/>
  <c r="O40" i="5" s="1"/>
  <c r="D34" i="6"/>
  <c r="T34" i="5" s="1"/>
  <c r="S34" i="5" s="1"/>
  <c r="O34" i="5" s="1"/>
  <c r="E30" i="6"/>
  <c r="U30" i="5" s="1"/>
  <c r="D24" i="6"/>
  <c r="T24" i="5" s="1"/>
  <c r="S24" i="5" s="1"/>
  <c r="O24" i="5" s="1"/>
  <c r="T10" i="6"/>
  <c r="S10" i="6"/>
  <c r="G10" i="6"/>
  <c r="AD10" i="6"/>
  <c r="R10" i="6"/>
  <c r="AC10" i="6"/>
  <c r="Q10" i="6"/>
  <c r="AA10" i="6"/>
  <c r="O10" i="6"/>
  <c r="Z10" i="6"/>
  <c r="N10" i="6"/>
  <c r="H10" i="6"/>
  <c r="AE10" i="6"/>
  <c r="AJ10" i="6"/>
  <c r="X10" i="6"/>
  <c r="L10" i="6"/>
  <c r="AH10" i="6"/>
  <c r="V10" i="6"/>
  <c r="J10" i="6"/>
  <c r="J14" i="4"/>
  <c r="AD14" i="4"/>
  <c r="V15" i="4" s="1"/>
  <c r="X15" i="4" s="1"/>
  <c r="W15" i="4" s="1"/>
  <c r="X13" i="4"/>
  <c r="J15" i="4"/>
  <c r="AD13" i="4"/>
  <c r="V14" i="4" s="1"/>
  <c r="V10" i="5" l="1"/>
  <c r="D13" i="6"/>
  <c r="U13" i="5"/>
  <c r="U12" i="5" s="1"/>
  <c r="E12" i="6"/>
  <c r="D21" i="6"/>
  <c r="T21" i="5" s="1"/>
  <c r="S21" i="5" s="1"/>
  <c r="O21" i="5" s="1"/>
  <c r="U21" i="5"/>
  <c r="S16" i="5"/>
  <c r="O16" i="5" s="1"/>
  <c r="U14" i="5"/>
  <c r="U10" i="5" s="1"/>
  <c r="E14" i="6"/>
  <c r="AF10" i="6"/>
  <c r="D30" i="6"/>
  <c r="V12" i="4"/>
  <c r="W13" i="4"/>
  <c r="X14" i="4"/>
  <c r="W14" i="4" s="1"/>
  <c r="T13" i="5" l="1"/>
  <c r="D12" i="6"/>
  <c r="D14" i="6"/>
  <c r="D10" i="6" s="1"/>
  <c r="T30" i="5"/>
  <c r="S30" i="5" s="1"/>
  <c r="O30" i="5" s="1"/>
  <c r="T14" i="5"/>
  <c r="E10" i="6"/>
  <c r="X12" i="4"/>
  <c r="W12" i="4"/>
  <c r="T10" i="5" l="1"/>
  <c r="T12" i="5"/>
  <c r="S13" i="5"/>
  <c r="O13" i="5" l="1"/>
  <c r="O12" i="5" s="1"/>
  <c r="S12" i="5"/>
  <c r="O14" i="5" l="1"/>
  <c r="O10" i="5" s="1"/>
  <c r="S14" i="5"/>
  <c r="S10" i="5" s="1"/>
  <c r="E8" i="6" l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AL8" i="6" s="1"/>
  <c r="C8" i="6"/>
</calcChain>
</file>

<file path=xl/sharedStrings.xml><?xml version="1.0" encoding="utf-8"?>
<sst xmlns="http://schemas.openxmlformats.org/spreadsheetml/2006/main" count="472" uniqueCount="174">
  <si>
    <t>Исключен</t>
  </si>
  <si>
    <t>Подрядчик определен по конкурсу</t>
  </si>
  <si>
    <t>в том числе</t>
  </si>
  <si>
    <t>руб.</t>
  </si>
  <si>
    <t>На конкурсе</t>
  </si>
  <si>
    <t>Подписан акт приемки</t>
  </si>
  <si>
    <t>Разработка</t>
  </si>
  <si>
    <t>Согласование</t>
  </si>
  <si>
    <t>№п/п</t>
  </si>
  <si>
    <t>Наименование муниципального района (городского округа)</t>
  </si>
  <si>
    <t>Общая площадь жилых и нежилых помещений в МКД, участвующих в региональной программе капитального ремонта общего имущества в многоквартирных домах, расположенных на территории Нижегородской области</t>
  </si>
  <si>
    <t xml:space="preserve">Общая площадь жилых и нежилых помещений, выбывших из региональной программы </t>
  </si>
  <si>
    <t xml:space="preserve">Общая площадь жилых и нежилых помещений, вновь включенных в региональную программу </t>
  </si>
  <si>
    <t xml:space="preserve"> размер взноса на капитальный ремонт МКД</t>
  </si>
  <si>
    <t>Планируемый объем начислений в месяц</t>
  </si>
  <si>
    <t xml:space="preserve">Планируемый процент сбора взносов на капитальный ремонт </t>
  </si>
  <si>
    <t>Доля, направленная на капитальный ремонт в соотвествии со ст. 32 Закона Нижегородской области  от 28.11.2013 № 159-З (счет у регионального оператора РО)</t>
  </si>
  <si>
    <t>Планируемые средства государственной и муниципальной поддержки</t>
  </si>
  <si>
    <t xml:space="preserve">Планируемые средва на капитальный ремонт </t>
  </si>
  <si>
    <t>Всего</t>
  </si>
  <si>
    <t>в  том числе</t>
  </si>
  <si>
    <t>Всего средств на капитальный ремонт по Нижегородской области (столбец 18+столбец 24 + столбец 25 + столбец 26)</t>
  </si>
  <si>
    <t>на спец. счете у реионального оператора (СчРО)</t>
  </si>
  <si>
    <t>на спец. счете ТСЖ/ЖК/УО</t>
  </si>
  <si>
    <t>Объем  начисления  (столбец 4 х столбец 9) (счет у регионального оператора РО)</t>
  </si>
  <si>
    <t>Объем  начисления  (столбец 5 х столбец 9) (спец.счет у регионального оператора СчРО</t>
  </si>
  <si>
    <t>Объем  начисления  (столбец 6 х столбец 9) (спец.счета ТСЖ/ЖК/УО)</t>
  </si>
  <si>
    <t>На счете у регионального оператора (РО)</t>
  </si>
  <si>
    <t xml:space="preserve"> На спец.счете у регионального оператора (СчРО)</t>
  </si>
  <si>
    <t>На спец. счетах  ТСЖ/ЖК/УО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</si>
  <si>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</si>
  <si>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</si>
  <si>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</si>
  <si>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На счете у регионального оператора (РО) (столбец 11 х столбец 14 х столбец 17 х  12 мес) + столбец 22</t>
  </si>
  <si>
    <t>На спец. счете у регионального оператора (СчРО) (столбец 12 х столбец 15  х  12 мес)  (по МКД включенных в краткосрочный план)</t>
  </si>
  <si>
    <t xml:space="preserve"> На специальных счетах ТСЖ/ЖК/УО (столбец 13 х столбец 16  х  12 мес)  (по МКД включенных в краткосрочный план)</t>
  </si>
  <si>
    <t xml:space="preserve">кв.м </t>
  </si>
  <si>
    <t>%</t>
  </si>
  <si>
    <t>Городской округ Навашинский</t>
  </si>
  <si>
    <t>Согласование договора</t>
  </si>
  <si>
    <t>Отмена закупки</t>
  </si>
  <si>
    <t>Работы завершены, оплачено</t>
  </si>
  <si>
    <t>Работы приняты, оформление документов</t>
  </si>
  <si>
    <t>Работы остановлены</t>
  </si>
  <si>
    <t>Расторжение договора</t>
  </si>
  <si>
    <t>Приостановлен/Расторжение</t>
  </si>
  <si>
    <t>у регионального оператора (РО)*</t>
  </si>
  <si>
    <t>Остаток средств, неиспользованных региональным оператором в предыдущем году**</t>
  </si>
  <si>
    <t>Таблица 2</t>
  </si>
  <si>
    <t>№ п/п</t>
  </si>
  <si>
    <t>Адрес МКД</t>
  </si>
  <si>
    <t>Год ввода в эксплуатацию</t>
  </si>
  <si>
    <t>Завершение последнего капитального ремонта</t>
  </si>
  <si>
    <t>Способ формирования Фонда: спецсчет - ТСЖ/ЖК/УО;спецсчет у рег. оператора - СчРО;счет рег. Оператора - РО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</si>
  <si>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</si>
  <si>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</si>
  <si>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</si>
  <si>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</si>
  <si>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</si>
  <si>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</si>
  <si>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Источники финансирования капитального ремонта</t>
  </si>
  <si>
    <t>Стоимость капитального ремонта</t>
  </si>
  <si>
    <t>Плановая дата завершения работ</t>
  </si>
  <si>
    <t>Всего:</t>
  </si>
  <si>
    <t xml:space="preserve">Жилых помещений </t>
  </si>
  <si>
    <t xml:space="preserve">Нежилых помещений 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</si>
  <si>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</si>
  <si>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</si>
  <si>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</si>
  <si>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</si>
  <si>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</si>
  <si>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</si>
  <si>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 xml:space="preserve">Стоимость строительно-монтажных работ (СМР) </t>
  </si>
  <si>
    <t>Стоимость проектных работ  (ПИР)</t>
  </si>
  <si>
    <t>Стоимость затрат на осуществление строительного контроля (технического надзора), авторского надзора применительно к объектам культурного наследия</t>
  </si>
  <si>
    <t>Иные виды работ и услуг по капитальному ремонту, предусмотренные ст.20 Закона НО от 28.11.2013 №159-З</t>
  </si>
  <si>
    <t>кв.м</t>
  </si>
  <si>
    <t>чел.</t>
  </si>
  <si>
    <t>мм.гггг</t>
  </si>
  <si>
    <t>не было</t>
  </si>
  <si>
    <t>РО</t>
  </si>
  <si>
    <t>К</t>
  </si>
  <si>
    <t xml:space="preserve">К </t>
  </si>
  <si>
    <t>КД</t>
  </si>
  <si>
    <t>Б</t>
  </si>
  <si>
    <t xml:space="preserve">Городской округ Навашинский </t>
  </si>
  <si>
    <t>Таблица 3</t>
  </si>
  <si>
    <t>ВСЕГО стоимость капитального ремонта                                                           (столбец 4 +столбец 31+ столбец 36 + столбец 37)</t>
  </si>
  <si>
    <t>СМР</t>
  </si>
  <si>
    <t>ПИР</t>
  </si>
  <si>
    <t xml:space="preserve">Осуществление строительного контроля (технического надзора), авторского надзора применительно к объектам культурного наследия </t>
  </si>
  <si>
    <t>Всего стоимость капитального ремонта СМР</t>
  </si>
  <si>
    <t>Всего ПИР</t>
  </si>
  <si>
    <t xml:space="preserve">Всего  ремонт внутридомовых инженерных систем </t>
  </si>
  <si>
    <t>Ремонт или замена лифтового оборудования, признанного непригодным для эксплуатации или отработавшего нормативный срок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</si>
  <si>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</si>
  <si>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</si>
  <si>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 и (или) осуществляемое в соответствии с ч.3 ст.20 Закона НО от 28.11.2013 №159-З утепление фасада</t>
  </si>
  <si>
    <t>Замена признанных непригодными к применению коллективных (общедомовых) приборов учёта потребления ресурсов, необходимых для предоставления коммунальных услуг (тепловой энергии, гороячей и холодной воды, электрической энергии, газ)  (ПУ)</t>
  </si>
  <si>
    <t>Ремонт фундамента МКД</t>
  </si>
  <si>
    <t>Установка или замена признанных непригодными к применению узлов управления и регулирования потребления ресурсов, необходимых для предоставлениякоммунальных услуг (тепловой энергии, гороячей и холодной воды, электрической энергии, газ) (УУ, УР)</t>
  </si>
  <si>
    <t xml:space="preserve">Ремонт системы дымоудаления </t>
  </si>
  <si>
    <t>Разработка проектной, научено-проектной  (применительно к объектам культурного наследия (памятникам истории и культуры) народов РФ) документации для капитального ремонта, сметной документации на выполнение работ и (или) услуг по капитальному ремонту</t>
  </si>
  <si>
    <t>Проведение экспертизы проектной и (или) сметной документации в соответствии с законодательством РФ</t>
  </si>
  <si>
    <t>Обследование технического состояния МКДи (или) элементов МКД и (или) инженерных систем МКД</t>
  </si>
  <si>
    <t>Инженерные изыскания, проводимые специализированной организацией</t>
  </si>
  <si>
    <t>электроснабжение</t>
  </si>
  <si>
    <t>теплоснабжение</t>
  </si>
  <si>
    <t>газоснабжение</t>
  </si>
  <si>
    <t xml:space="preserve">холодное водоснабжение </t>
  </si>
  <si>
    <t>горячее водоснабжение</t>
  </si>
  <si>
    <t>водоотведение</t>
  </si>
  <si>
    <t>м</t>
  </si>
  <si>
    <t>ед.</t>
  </si>
  <si>
    <t>кв.м.</t>
  </si>
  <si>
    <t>куб.м.</t>
  </si>
  <si>
    <t>Итого на 2023 год</t>
  </si>
  <si>
    <t>Итого на 2025 год</t>
  </si>
  <si>
    <t>Итого на 2024 год</t>
  </si>
  <si>
    <t>Всего по городскому округу Навашинский  на 2023-2025 годы</t>
  </si>
  <si>
    <t xml:space="preserve">Итого по МО на 2023 год </t>
  </si>
  <si>
    <t xml:space="preserve">Итого по МО на 2024 год </t>
  </si>
  <si>
    <t xml:space="preserve">Итого по МО на 2025 год </t>
  </si>
  <si>
    <t>г.Навашино, ул. Ленина, д.22</t>
  </si>
  <si>
    <t>г.Навашино, ул.Тургенева, д.24</t>
  </si>
  <si>
    <t>г.Навашино, ул. Калинина, д.9</t>
  </si>
  <si>
    <t>г.Навашино, ул. Соболева, д.10</t>
  </si>
  <si>
    <t>г. Навашино, ул. Ленина, д.19</t>
  </si>
  <si>
    <t>г. Навашино, ул. 50 лет Октября, д.4</t>
  </si>
  <si>
    <t>г.Навашино, ул. 50 лет Октября, д.10, лит а</t>
  </si>
  <si>
    <t>г.Навашино, ул. Соболева, д.15</t>
  </si>
  <si>
    <t>г. Навашино, ул. Соболева, д.6</t>
  </si>
  <si>
    <t>г. Навашино, ул. Ленина, д.11</t>
  </si>
  <si>
    <t>г. Навашино, ул. Приозерная, д.7</t>
  </si>
  <si>
    <t>г. Навашино, ул. Ленина, д.5</t>
  </si>
  <si>
    <t>г. Навашино, ул. Ленина, д.36</t>
  </si>
  <si>
    <t>г. Навашино, ул. Ленина, д.21</t>
  </si>
  <si>
    <t>г. Навашино, ул. Тургенева, д.19</t>
  </si>
  <si>
    <t>г. Навашино, пос. Силикатный, д.6</t>
  </si>
  <si>
    <t>г. Навашино, ул. Тургенева, д.22</t>
  </si>
  <si>
    <t>г. Навашино, ул. Соболева, д.2</t>
  </si>
  <si>
    <t>г. Навашино, пл. Ленина, д.4</t>
  </si>
  <si>
    <t>г. Навашино, ул. Ленина, д.15</t>
  </si>
  <si>
    <t>г. Навашино, ул. Липненская, д.33</t>
  </si>
  <si>
    <t>г. Навашино, ул. Ленина, д.18</t>
  </si>
  <si>
    <t>г. Навашино, ул. Калинина, д.28</t>
  </si>
  <si>
    <t>г. Навашино, ул. Ленина, д.25</t>
  </si>
  <si>
    <t>г. Навашино, ул. Ленина, д.13</t>
  </si>
  <si>
    <t>г. Навашино, ул. Лепсе, д.10</t>
  </si>
  <si>
    <t>г. Навашино, ул. Ленина, д.34</t>
  </si>
  <si>
    <t>г. Навашино, ул. Калинина, д.10</t>
  </si>
  <si>
    <t>г. Навашино, ул. 50 лет Октября, д.13</t>
  </si>
  <si>
    <t>г. Навашино, ул. Советская, д.25</t>
  </si>
  <si>
    <t>г. Навашино, ул. 50 лет Октября, д.11</t>
  </si>
  <si>
    <t>г. Навашино, ул. Ленина, д.27</t>
  </si>
  <si>
    <t>г. Навашино, ул. Калинина, д.18</t>
  </si>
  <si>
    <t>г. Навашино, ул. Московская, д.5</t>
  </si>
  <si>
    <t>г. Навашино, пр. Корабелов, д.1</t>
  </si>
  <si>
    <t>Объем средств, которые РО не может направить на капитальный ремонт</t>
  </si>
  <si>
    <t>Всего (столбец 28+столбец 29 + столбец 30)</t>
  </si>
  <si>
    <t>Прогноз (факт) перечислений денежных средств, накопленных до наступления планового периода, на специальные счета при смене способа формирования фонда капитального ремонта со счета регионального оператора на специальные счета***</t>
  </si>
  <si>
    <t>Фактические накопления денежных средств по МКД, признанным аварийными в установленном порядке, которые могут быть направлены толлько на цели сноса или реконструкции</t>
  </si>
  <si>
    <t>Средства, обеспечивающие финансовую устойчивость деятельности регионального оператора</t>
  </si>
  <si>
    <t>ранее оплаченные</t>
  </si>
  <si>
    <t>Всего по городскому округу Навашинский на 2023-2025 годы</t>
  </si>
  <si>
    <t>12.2024</t>
  </si>
  <si>
    <t>12.2025</t>
  </si>
  <si>
    <t>дома, в нормальном состоянии</t>
  </si>
  <si>
    <t>Реестр видов работ и услуг в многоквартирных домах, находящихся на территории городского округа Навашиснкий Нижегородской области, общее имущество которых подлежит капитальному ремонту в 2023-2025 годах</t>
  </si>
  <si>
    <t>Перечень  многоквартирных домов, находящихся на территории городского округа Навашинский Нижегородской области, общее имущество которых подлежит капитальному ремонту в 2023-2025 годах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</si>
  <si>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городского округа Навашинский Нижегородской области, на 2023-2025 годы</t>
  </si>
  <si>
    <t xml:space="preserve"> ПРИЛОЖЕНИЕ
к постановлению адинистрации городского округа Навашинский
Нижегородской области
«УТВЕРЖДЕН
 постановлением адинистрации городского округа Навашинский
Нижегородской области
 от __________________ № __
</t>
  </si>
  <si>
    <t>Таблица 1</t>
  </si>
  <si>
    <t xml:space="preserve">Финансовое обеспечение выполнения работ (услуг) по капитальному ремонту общего имущества в многоквартирных домах, находящихся на территории городского округа Навашинский Нижегородской области, и формирующих фонд капитального ремонта на счете регионального оператора, на 2023-2025 гг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</si>
</sst>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#,##0.00\ _₽"/>
    <numFmt numFmtId="167" formatCode="#,##0\ _₽"/>
    <numFmt numFmtId="168" formatCode="#,##0.000"/>
    <numFmt numFmtId="169" formatCode="&quot; &quot;#,##0.00&quot;    &quot;;&quot;-&quot;#,##0.00&quot;    &quot;;&quot; -&quot;#&quot;    &quot;;@&quot; 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9"/>
      <color rgb="FFFF000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1" applyBorder="0">
      <alignment horizontal="center" vertical="center" wrapText="1"/>
    </xf>
    <xf numFmtId="0" fontId="10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/>
    <xf numFmtId="0" fontId="4" fillId="0" borderId="0"/>
    <xf numFmtId="0" fontId="1" fillId="0" borderId="0"/>
    <xf numFmtId="164" fontId="10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0" fontId="4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8" fillId="0" borderId="0"/>
  </cellStyleXfs>
  <cellXfs count="232">
    <xf numFmtId="0" fontId="0" fillId="0" borderId="0" xfId="0"/>
    <xf numFmtId="3" fontId="14" fillId="2" borderId="0" xfId="1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167" fontId="14" fillId="2" borderId="2" xfId="10" applyNumberFormat="1" applyFont="1" applyFill="1" applyBorder="1" applyAlignment="1">
      <alignment horizontal="center" vertical="center" wrapText="1"/>
    </xf>
    <xf numFmtId="3" fontId="14" fillId="2" borderId="2" xfId="10" applyNumberFormat="1" applyFont="1" applyFill="1" applyBorder="1" applyAlignment="1">
      <alignment horizontal="center" vertical="center" wrapText="1"/>
    </xf>
    <xf numFmtId="3" fontId="14" fillId="2" borderId="2" xfId="31" applyNumberFormat="1" applyFont="1" applyFill="1" applyBorder="1" applyAlignment="1">
      <alignment horizontal="center" vertical="center"/>
    </xf>
    <xf numFmtId="3" fontId="15" fillId="2" borderId="2" xfId="31" applyNumberFormat="1" applyFont="1" applyFill="1" applyBorder="1" applyAlignment="1">
      <alignment horizontal="center" vertical="center"/>
    </xf>
    <xf numFmtId="0" fontId="15" fillId="2" borderId="2" xfId="3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4" fillId="2" borderId="2" xfId="10" applyFont="1" applyFill="1" applyBorder="1" applyAlignment="1">
      <alignment horizontal="center" vertical="center" wrapText="1"/>
    </xf>
    <xf numFmtId="0" fontId="14" fillId="2" borderId="2" xfId="31" applyFont="1" applyFill="1" applyBorder="1" applyAlignment="1">
      <alignment horizontal="center" vertical="center"/>
    </xf>
    <xf numFmtId="166" fontId="14" fillId="2" borderId="2" xfId="10" applyNumberFormat="1" applyFont="1" applyFill="1" applyBorder="1" applyAlignment="1">
      <alignment horizontal="center" vertical="center" wrapText="1"/>
    </xf>
    <xf numFmtId="2" fontId="14" fillId="2" borderId="2" xfId="10" applyNumberFormat="1" applyFont="1" applyFill="1" applyBorder="1" applyAlignment="1">
      <alignment horizontal="center" vertical="center" wrapText="1"/>
    </xf>
    <xf numFmtId="1" fontId="14" fillId="2" borderId="2" xfId="10" applyNumberFormat="1" applyFont="1" applyFill="1" applyBorder="1" applyAlignment="1">
      <alignment horizontal="center" vertical="center" wrapText="1"/>
    </xf>
    <xf numFmtId="166" fontId="14" fillId="2" borderId="2" xfId="3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top" wrapText="1"/>
    </xf>
    <xf numFmtId="0" fontId="14" fillId="2" borderId="0" xfId="10" applyFont="1" applyFill="1"/>
    <xf numFmtId="3" fontId="14" fillId="2" borderId="0" xfId="10" applyNumberFormat="1" applyFont="1" applyFill="1" applyAlignment="1">
      <alignment horizontal="center" vertical="center" wrapText="1"/>
    </xf>
    <xf numFmtId="1" fontId="14" fillId="2" borderId="8" xfId="10" applyNumberFormat="1" applyFont="1" applyFill="1" applyBorder="1" applyAlignment="1">
      <alignment horizontal="center" vertical="center" wrapText="1"/>
    </xf>
    <xf numFmtId="2" fontId="14" fillId="2" borderId="0" xfId="10" applyNumberFormat="1" applyFont="1" applyFill="1" applyAlignment="1">
      <alignment horizontal="center" vertical="center" wrapText="1"/>
    </xf>
    <xf numFmtId="0" fontId="14" fillId="2" borderId="0" xfId="10" applyFont="1" applyFill="1" applyAlignment="1">
      <alignment horizontal="left"/>
    </xf>
    <xf numFmtId="0" fontId="14" fillId="2" borderId="0" xfId="10" applyFont="1" applyFill="1" applyAlignment="1">
      <alignment horizontal="center" vertical="center" wrapText="1"/>
    </xf>
    <xf numFmtId="3" fontId="15" fillId="2" borderId="0" xfId="10" applyNumberFormat="1" applyFont="1" applyFill="1" applyAlignment="1">
      <alignment horizontal="center" vertical="center" wrapText="1"/>
    </xf>
    <xf numFmtId="0" fontId="15" fillId="2" borderId="0" xfId="10" applyFont="1" applyFill="1" applyAlignment="1">
      <alignment horizontal="center" vertical="center" wrapText="1"/>
    </xf>
    <xf numFmtId="0" fontId="14" fillId="2" borderId="0" xfId="10" applyFont="1" applyFill="1" applyAlignment="1">
      <alignment horizontal="center"/>
    </xf>
    <xf numFmtId="3" fontId="14" fillId="2" borderId="0" xfId="10" applyNumberFormat="1" applyFont="1" applyFill="1" applyAlignment="1">
      <alignment horizontal="center"/>
    </xf>
    <xf numFmtId="0" fontId="14" fillId="2" borderId="5" xfId="10" applyFont="1" applyFill="1" applyBorder="1" applyAlignment="1">
      <alignment horizontal="center"/>
    </xf>
    <xf numFmtId="3" fontId="14" fillId="2" borderId="3" xfId="10" applyNumberFormat="1" applyFont="1" applyFill="1" applyBorder="1" applyAlignment="1">
      <alignment horizontal="center" vertical="center" wrapText="1"/>
    </xf>
    <xf numFmtId="3" fontId="14" fillId="2" borderId="8" xfId="10" applyNumberFormat="1" applyFont="1" applyFill="1" applyBorder="1" applyAlignment="1">
      <alignment horizontal="center" vertical="center" wrapText="1"/>
    </xf>
    <xf numFmtId="2" fontId="14" fillId="2" borderId="8" xfId="10" applyNumberFormat="1" applyFont="1" applyFill="1" applyBorder="1" applyAlignment="1">
      <alignment horizontal="center" vertical="center" wrapText="1"/>
    </xf>
    <xf numFmtId="0" fontId="15" fillId="2" borderId="4" xfId="10" applyFont="1" applyFill="1" applyBorder="1" applyAlignment="1">
      <alignment horizontal="left" vertical="center"/>
    </xf>
    <xf numFmtId="0" fontId="14" fillId="2" borderId="0" xfId="10" applyFont="1" applyFill="1" applyBorder="1" applyAlignment="1">
      <alignment horizontal="left" vertical="center"/>
    </xf>
    <xf numFmtId="0" fontId="14" fillId="2" borderId="0" xfId="10" applyFont="1" applyFill="1" applyBorder="1" applyAlignment="1"/>
    <xf numFmtId="0" fontId="14" fillId="2" borderId="0" xfId="10" applyFont="1" applyFill="1" applyBorder="1" applyAlignment="1">
      <alignment horizontal="center" vertical="center" wrapText="1"/>
    </xf>
    <xf numFmtId="166" fontId="14" fillId="2" borderId="0" xfId="10" applyNumberFormat="1" applyFont="1" applyFill="1" applyBorder="1" applyAlignment="1">
      <alignment horizontal="center" vertical="center" wrapText="1"/>
    </xf>
    <xf numFmtId="1" fontId="14" fillId="2" borderId="0" xfId="10" applyNumberFormat="1" applyFont="1" applyFill="1" applyBorder="1" applyAlignment="1">
      <alignment horizontal="center" vertical="center" wrapText="1"/>
    </xf>
    <xf numFmtId="1" fontId="14" fillId="2" borderId="2" xfId="24" applyNumberFormat="1" applyFont="1" applyFill="1" applyBorder="1" applyAlignment="1">
      <alignment horizontal="center" vertical="center" wrapText="1"/>
    </xf>
    <xf numFmtId="0" fontId="15" fillId="2" borderId="2" xfId="1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2" xfId="31" applyFont="1" applyFill="1" applyBorder="1" applyAlignment="1">
      <alignment horizontal="center" vertical="center" wrapText="1"/>
    </xf>
    <xf numFmtId="168" fontId="14" fillId="2" borderId="0" xfId="10" applyNumberFormat="1" applyFont="1" applyFill="1" applyBorder="1" applyAlignment="1">
      <alignment horizontal="center" vertical="center" wrapText="1"/>
    </xf>
    <xf numFmtId="168" fontId="15" fillId="2" borderId="0" xfId="10" applyNumberFormat="1" applyFont="1" applyFill="1" applyBorder="1" applyAlignment="1">
      <alignment horizontal="center" vertical="center" wrapText="1"/>
    </xf>
    <xf numFmtId="168" fontId="14" fillId="2" borderId="2" xfId="10" applyNumberFormat="1" applyFont="1" applyFill="1" applyBorder="1" applyAlignment="1">
      <alignment horizontal="center" vertical="center" wrapText="1"/>
    </xf>
    <xf numFmtId="168" fontId="14" fillId="2" borderId="2" xfId="31" applyNumberFormat="1" applyFont="1" applyFill="1" applyBorder="1" applyAlignment="1">
      <alignment horizontal="center" vertical="center"/>
    </xf>
    <xf numFmtId="168" fontId="14" fillId="2" borderId="2" xfId="5" applyNumberFormat="1" applyFont="1" applyFill="1" applyBorder="1" applyAlignment="1">
      <alignment horizontal="center" vertical="center"/>
    </xf>
    <xf numFmtId="0" fontId="15" fillId="2" borderId="2" xfId="31" applyFont="1" applyFill="1" applyBorder="1" applyAlignment="1">
      <alignment horizontal="left" vertical="center"/>
    </xf>
    <xf numFmtId="167" fontId="14" fillId="2" borderId="0" xfId="10" applyNumberFormat="1" applyFont="1" applyFill="1" applyAlignment="1">
      <alignment horizontal="center"/>
    </xf>
    <xf numFmtId="3" fontId="14" fillId="2" borderId="0" xfId="10" applyNumberFormat="1" applyFont="1" applyFill="1" applyAlignment="1">
      <alignment horizontal="center" vertical="center"/>
    </xf>
    <xf numFmtId="167" fontId="15" fillId="2" borderId="2" xfId="31" applyNumberFormat="1" applyFont="1" applyFill="1" applyBorder="1" applyAlignment="1">
      <alignment horizontal="center" vertical="center"/>
    </xf>
    <xf numFmtId="0" fontId="15" fillId="2" borderId="0" xfId="10" applyFont="1" applyFill="1" applyAlignment="1">
      <alignment horizontal="center"/>
    </xf>
    <xf numFmtId="4" fontId="15" fillId="2" borderId="2" xfId="10" applyNumberFormat="1" applyFont="1" applyFill="1" applyBorder="1" applyAlignment="1">
      <alignment horizontal="center" vertical="center" wrapText="1"/>
    </xf>
    <xf numFmtId="4" fontId="14" fillId="2" borderId="2" xfId="10" applyNumberFormat="1" applyFont="1" applyFill="1" applyBorder="1" applyAlignment="1">
      <alignment horizontal="center" vertical="center" wrapText="1"/>
    </xf>
    <xf numFmtId="4" fontId="14" fillId="0" borderId="2" xfId="10" applyNumberFormat="1" applyFont="1" applyFill="1" applyBorder="1" applyAlignment="1">
      <alignment horizontal="center" vertical="center" wrapText="1"/>
    </xf>
    <xf numFmtId="0" fontId="15" fillId="2" borderId="2" xfId="24" applyFont="1" applyFill="1" applyBorder="1" applyAlignment="1">
      <alignment horizontal="center" vertical="center"/>
    </xf>
    <xf numFmtId="0" fontId="14" fillId="2" borderId="4" xfId="10" applyFont="1" applyFill="1" applyBorder="1" applyAlignment="1">
      <alignment horizontal="center" vertical="center"/>
    </xf>
    <xf numFmtId="4" fontId="14" fillId="2" borderId="2" xfId="5" applyNumberFormat="1" applyFont="1" applyFill="1" applyBorder="1" applyAlignment="1">
      <alignment horizontal="center" vertical="center"/>
    </xf>
    <xf numFmtId="166" fontId="14" fillId="2" borderId="2" xfId="0" applyNumberFormat="1" applyFont="1" applyFill="1" applyBorder="1" applyAlignment="1" applyProtection="1">
      <alignment horizontal="center" vertical="center" wrapText="1"/>
    </xf>
    <xf numFmtId="0" fontId="14" fillId="0" borderId="2" xfId="10" applyFont="1" applyFill="1" applyBorder="1" applyAlignment="1">
      <alignment horizontal="left" vertical="center"/>
    </xf>
    <xf numFmtId="0" fontId="14" fillId="0" borderId="2" xfId="31" applyFont="1" applyFill="1" applyBorder="1" applyAlignment="1">
      <alignment horizontal="left" vertical="center" wrapText="1"/>
    </xf>
    <xf numFmtId="0" fontId="14" fillId="0" borderId="2" xfId="31" applyFont="1" applyFill="1" applyBorder="1" applyAlignment="1">
      <alignment horizontal="left" vertical="center"/>
    </xf>
    <xf numFmtId="3" fontId="14" fillId="2" borderId="4" xfId="10" applyNumberFormat="1" applyFont="1" applyFill="1" applyBorder="1" applyAlignment="1">
      <alignment horizontal="center" vertical="center" wrapText="1"/>
    </xf>
    <xf numFmtId="0" fontId="15" fillId="2" borderId="4" xfId="31" applyFont="1" applyFill="1" applyBorder="1" applyAlignment="1">
      <alignment horizontal="center" vertical="center"/>
    </xf>
    <xf numFmtId="4" fontId="15" fillId="2" borderId="4" xfId="10" applyNumberFormat="1" applyFont="1" applyFill="1" applyBorder="1" applyAlignment="1">
      <alignment horizontal="center" vertical="center" wrapText="1"/>
    </xf>
    <xf numFmtId="4" fontId="14" fillId="2" borderId="4" xfId="10" applyNumberFormat="1" applyFont="1" applyFill="1" applyBorder="1" applyAlignment="1">
      <alignment horizontal="center" vertical="center" wrapText="1"/>
    </xf>
    <xf numFmtId="0" fontId="14" fillId="0" borderId="2" xfId="3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" fontId="14" fillId="0" borderId="4" xfId="10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5" fillId="0" borderId="2" xfId="31" applyFont="1" applyFill="1" applyBorder="1" applyAlignment="1">
      <alignment horizontal="left" vertical="center"/>
    </xf>
    <xf numFmtId="0" fontId="12" fillId="0" borderId="0" xfId="0" applyFont="1" applyFill="1"/>
    <xf numFmtId="0" fontId="14" fillId="0" borderId="0" xfId="10" applyFont="1" applyFill="1"/>
    <xf numFmtId="4" fontId="15" fillId="0" borderId="4" xfId="10" applyNumberFormat="1" applyFont="1" applyFill="1" applyBorder="1" applyAlignment="1">
      <alignment horizontal="center" vertical="center" wrapText="1"/>
    </xf>
    <xf numFmtId="0" fontId="15" fillId="0" borderId="2" xfId="31" applyFont="1" applyFill="1" applyBorder="1" applyAlignment="1">
      <alignment vertical="center"/>
    </xf>
    <xf numFmtId="4" fontId="12" fillId="0" borderId="0" xfId="0" applyNumberFormat="1" applyFont="1" applyFill="1"/>
    <xf numFmtId="0" fontId="14" fillId="0" borderId="2" xfId="0" applyFont="1" applyFill="1" applyBorder="1" applyAlignment="1">
      <alignment vertical="top" wrapText="1"/>
    </xf>
    <xf numFmtId="4" fontId="14" fillId="0" borderId="2" xfId="5" applyNumberFormat="1" applyFont="1" applyFill="1" applyBorder="1" applyAlignment="1">
      <alignment horizontal="center" vertical="center"/>
    </xf>
    <xf numFmtId="4" fontId="14" fillId="0" borderId="2" xfId="31" applyNumberFormat="1" applyFont="1" applyFill="1" applyBorder="1" applyAlignment="1">
      <alignment horizontal="center" vertical="center"/>
    </xf>
    <xf numFmtId="0" fontId="14" fillId="2" borderId="2" xfId="24" applyFont="1" applyFill="1" applyBorder="1" applyAlignment="1">
      <alignment horizontal="center" vertical="center" wrapText="1"/>
    </xf>
    <xf numFmtId="168" fontId="14" fillId="2" borderId="2" xfId="24" applyNumberFormat="1" applyFont="1" applyFill="1" applyBorder="1" applyAlignment="1">
      <alignment horizontal="center" vertical="center" wrapText="1"/>
    </xf>
    <xf numFmtId="3" fontId="14" fillId="2" borderId="2" xfId="24" applyNumberFormat="1" applyFont="1" applyFill="1" applyBorder="1" applyAlignment="1">
      <alignment horizontal="center" vertical="center" wrapText="1"/>
    </xf>
    <xf numFmtId="166" fontId="14" fillId="2" borderId="2" xfId="24" applyNumberFormat="1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4" fillId="2" borderId="2" xfId="3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2" fontId="13" fillId="0" borderId="0" xfId="0" applyNumberFormat="1" applyFont="1" applyFill="1" applyAlignment="1">
      <alignment horizontal="center" vertical="center" wrapText="1"/>
    </xf>
    <xf numFmtId="164" fontId="13" fillId="0" borderId="0" xfId="36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vertical="center" wrapText="1"/>
    </xf>
    <xf numFmtId="4" fontId="12" fillId="0" borderId="2" xfId="19" applyNumberFormat="1" applyFont="1" applyFill="1" applyBorder="1" applyAlignment="1">
      <alignment horizontal="center" vertical="center"/>
    </xf>
    <xf numFmtId="165" fontId="12" fillId="0" borderId="0" xfId="0" applyNumberFormat="1" applyFont="1" applyFill="1"/>
    <xf numFmtId="0" fontId="12" fillId="0" borderId="2" xfId="19" applyFont="1" applyFill="1" applyBorder="1" applyAlignment="1">
      <alignment horizontal="center" vertical="center" textRotation="90" wrapText="1"/>
    </xf>
    <xf numFmtId="0" fontId="12" fillId="0" borderId="2" xfId="19" applyFont="1" applyFill="1" applyBorder="1" applyAlignment="1">
      <alignment vertical="center" textRotation="90" wrapText="1"/>
    </xf>
    <xf numFmtId="165" fontId="12" fillId="0" borderId="2" xfId="19" applyNumberFormat="1" applyFont="1" applyFill="1" applyBorder="1" applyAlignment="1">
      <alignment horizontal="center" vertical="center" textRotation="90" wrapText="1"/>
    </xf>
    <xf numFmtId="0" fontId="12" fillId="0" borderId="2" xfId="31" applyFont="1" applyFill="1" applyBorder="1" applyAlignment="1">
      <alignment horizontal="center" vertical="center" textRotation="90" wrapText="1"/>
    </xf>
    <xf numFmtId="0" fontId="12" fillId="0" borderId="2" xfId="19" applyFont="1" applyFill="1" applyBorder="1" applyAlignment="1">
      <alignment horizontal="center" vertical="center" wrapText="1"/>
    </xf>
    <xf numFmtId="165" fontId="12" fillId="0" borderId="2" xfId="19" applyNumberFormat="1" applyFont="1" applyFill="1" applyBorder="1" applyAlignment="1">
      <alignment horizontal="center" vertical="center" wrapText="1"/>
    </xf>
    <xf numFmtId="4" fontId="13" fillId="0" borderId="2" xfId="19" applyNumberFormat="1" applyFont="1" applyFill="1" applyBorder="1" applyAlignment="1">
      <alignment horizontal="center" vertical="center" wrapText="1"/>
    </xf>
    <xf numFmtId="3" fontId="13" fillId="0" borderId="2" xfId="19" applyNumberFormat="1" applyFont="1" applyFill="1" applyBorder="1" applyAlignment="1">
      <alignment horizontal="center" vertical="center" wrapText="1"/>
    </xf>
    <xf numFmtId="3" fontId="13" fillId="0" borderId="2" xfId="19" applyNumberFormat="1" applyFont="1" applyFill="1" applyBorder="1" applyAlignment="1">
      <alignment horizontal="center" vertical="center"/>
    </xf>
    <xf numFmtId="0" fontId="13" fillId="0" borderId="2" xfId="26" applyFont="1" applyFill="1" applyBorder="1" applyAlignment="1">
      <alignment horizontal="center" vertical="center" wrapText="1"/>
    </xf>
    <xf numFmtId="0" fontId="13" fillId="0" borderId="0" xfId="26" applyFont="1" applyFill="1" applyBorder="1" applyAlignment="1">
      <alignment horizontal="center" vertical="center" wrapText="1"/>
    </xf>
    <xf numFmtId="0" fontId="12" fillId="0" borderId="2" xfId="19" applyFont="1" applyFill="1" applyBorder="1"/>
    <xf numFmtId="4" fontId="12" fillId="0" borderId="2" xfId="25" applyNumberFormat="1" applyFont="1" applyFill="1" applyBorder="1" applyAlignment="1">
      <alignment horizontal="center" vertical="center" wrapText="1"/>
    </xf>
    <xf numFmtId="3" fontId="13" fillId="0" borderId="2" xfId="25" applyNumberFormat="1" applyFont="1" applyFill="1" applyBorder="1" applyAlignment="1">
      <alignment horizontal="center" vertical="center" wrapText="1"/>
    </xf>
    <xf numFmtId="3" fontId="12" fillId="0" borderId="2" xfId="25" applyNumberFormat="1" applyFont="1" applyFill="1" applyBorder="1" applyAlignment="1">
      <alignment horizontal="center" vertical="center" wrapText="1"/>
    </xf>
    <xf numFmtId="165" fontId="12" fillId="0" borderId="2" xfId="11" applyNumberFormat="1" applyFont="1" applyFill="1" applyBorder="1" applyAlignment="1">
      <alignment horizontal="center" vertical="center" wrapText="1"/>
    </xf>
    <xf numFmtId="3" fontId="12" fillId="0" borderId="2" xfId="11" applyNumberFormat="1" applyFont="1" applyFill="1" applyBorder="1" applyAlignment="1">
      <alignment horizontal="center" vertical="center" wrapText="1"/>
    </xf>
    <xf numFmtId="3" fontId="12" fillId="0" borderId="2" xfId="19" applyNumberFormat="1" applyFont="1" applyFill="1" applyBorder="1" applyAlignment="1">
      <alignment horizontal="center" vertical="center" wrapText="1"/>
    </xf>
    <xf numFmtId="3" fontId="12" fillId="0" borderId="2" xfId="31" applyNumberFormat="1" applyFont="1" applyFill="1" applyBorder="1" applyAlignment="1">
      <alignment horizontal="center" vertical="center" wrapText="1"/>
    </xf>
    <xf numFmtId="3" fontId="13" fillId="0" borderId="2" xfId="11" applyNumberFormat="1" applyFont="1" applyFill="1" applyBorder="1" applyAlignment="1">
      <alignment horizontal="center" vertical="center" wrapText="1"/>
    </xf>
    <xf numFmtId="4" fontId="13" fillId="0" borderId="2" xfId="19" applyNumberFormat="1" applyFont="1" applyFill="1" applyBorder="1" applyAlignment="1">
      <alignment horizontal="center" vertical="center"/>
    </xf>
    <xf numFmtId="0" fontId="12" fillId="2" borderId="0" xfId="19" applyFont="1" applyFill="1" applyAlignment="1" applyProtection="1">
      <alignment horizontal="center"/>
      <protection locked="0"/>
    </xf>
    <xf numFmtId="0" fontId="13" fillId="2" borderId="0" xfId="19" applyFont="1" applyFill="1" applyAlignment="1" applyProtection="1">
      <alignment horizontal="center"/>
      <protection locked="0"/>
    </xf>
    <xf numFmtId="165" fontId="12" fillId="2" borderId="0" xfId="19" applyNumberFormat="1" applyFont="1" applyFill="1" applyAlignment="1" applyProtection="1">
      <alignment horizontal="center"/>
      <protection locked="0"/>
    </xf>
    <xf numFmtId="3" fontId="12" fillId="2" borderId="0" xfId="19" applyNumberFormat="1" applyFont="1" applyFill="1" applyAlignment="1" applyProtection="1">
      <alignment horizontal="center"/>
      <protection locked="0"/>
    </xf>
    <xf numFmtId="0" fontId="17" fillId="0" borderId="0" xfId="0" applyFont="1" applyFill="1"/>
    <xf numFmtId="4" fontId="14" fillId="0" borderId="4" xfId="32" applyNumberFormat="1" applyFont="1" applyFill="1" applyBorder="1" applyAlignment="1">
      <alignment horizontal="center" vertical="center" wrapText="1"/>
    </xf>
    <xf numFmtId="4" fontId="14" fillId="0" borderId="2" xfId="32" applyNumberFormat="1" applyFont="1" applyFill="1" applyBorder="1" applyAlignment="1">
      <alignment horizontal="center" vertical="center" wrapText="1"/>
    </xf>
    <xf numFmtId="4" fontId="14" fillId="0" borderId="2" xfId="32" quotePrefix="1" applyNumberFormat="1" applyFont="1" applyFill="1" applyBorder="1" applyAlignment="1">
      <alignment horizontal="center" vertical="center" wrapText="1"/>
    </xf>
    <xf numFmtId="4" fontId="14" fillId="0" borderId="2" xfId="10" applyNumberFormat="1" applyFont="1" applyFill="1" applyBorder="1" applyAlignment="1">
      <alignment horizontal="center" vertical="center"/>
    </xf>
    <xf numFmtId="4" fontId="12" fillId="0" borderId="2" xfId="1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31" applyFont="1" applyFill="1" applyBorder="1" applyAlignment="1">
      <alignment horizontal="center" vertical="center"/>
    </xf>
    <xf numFmtId="0" fontId="14" fillId="0" borderId="3" xfId="10" applyFont="1" applyFill="1" applyBorder="1" applyAlignment="1">
      <alignment horizontal="center" vertical="center" wrapText="1"/>
    </xf>
    <xf numFmtId="0" fontId="14" fillId="0" borderId="2" xfId="10" applyFont="1" applyFill="1" applyBorder="1" applyAlignment="1">
      <alignment horizontal="center" vertical="center" wrapText="1"/>
    </xf>
    <xf numFmtId="2" fontId="14" fillId="0" borderId="0" xfId="10" applyNumberFormat="1" applyFont="1" applyFill="1" applyAlignment="1">
      <alignment horizontal="center" vertical="center" wrapText="1"/>
    </xf>
    <xf numFmtId="2" fontId="14" fillId="0" borderId="2" xfId="10" applyNumberFormat="1" applyFont="1" applyFill="1" applyBorder="1" applyAlignment="1">
      <alignment horizontal="center" vertical="center" wrapText="1"/>
    </xf>
    <xf numFmtId="1" fontId="14" fillId="0" borderId="0" xfId="10" applyNumberFormat="1" applyFont="1" applyFill="1" applyAlignment="1">
      <alignment horizontal="center" vertical="center" wrapText="1"/>
    </xf>
    <xf numFmtId="2" fontId="14" fillId="0" borderId="8" xfId="10" applyNumberFormat="1" applyFont="1" applyFill="1" applyBorder="1" applyAlignment="1">
      <alignment horizontal="center" vertical="center" wrapText="1"/>
    </xf>
    <xf numFmtId="0" fontId="14" fillId="0" borderId="0" xfId="10" applyFont="1" applyFill="1" applyAlignment="1">
      <alignment horizontal="center" vertical="center" wrapText="1"/>
    </xf>
    <xf numFmtId="49" fontId="14" fillId="2" borderId="0" xfId="10" applyNumberFormat="1" applyFont="1" applyFill="1" applyBorder="1" applyAlignment="1">
      <alignment horizontal="center" vertical="center" wrapText="1"/>
    </xf>
    <xf numFmtId="49" fontId="14" fillId="2" borderId="2" xfId="10" applyNumberFormat="1" applyFont="1" applyFill="1" applyBorder="1" applyAlignment="1">
      <alignment horizontal="center" vertical="center" wrapText="1"/>
    </xf>
    <xf numFmtId="49" fontId="15" fillId="2" borderId="2" xfId="24" applyNumberFormat="1" applyFont="1" applyFill="1" applyBorder="1" applyAlignment="1">
      <alignment horizontal="center" vertical="center"/>
    </xf>
    <xf numFmtId="49" fontId="14" fillId="2" borderId="2" xfId="5" applyNumberFormat="1" applyFont="1" applyFill="1" applyBorder="1" applyAlignment="1">
      <alignment horizontal="center" vertical="center" wrapText="1"/>
    </xf>
    <xf numFmtId="49" fontId="15" fillId="2" borderId="2" xfId="5" applyNumberFormat="1" applyFont="1" applyFill="1" applyBorder="1" applyAlignment="1">
      <alignment horizontal="center" vertical="center" wrapText="1"/>
    </xf>
    <xf numFmtId="49" fontId="12" fillId="0" borderId="0" xfId="0" applyNumberFormat="1" applyFont="1"/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4" fontId="14" fillId="2" borderId="2" xfId="31" applyNumberFormat="1" applyFont="1" applyFill="1" applyBorder="1" applyAlignment="1">
      <alignment horizontal="center" vertical="center" wrapText="1"/>
    </xf>
    <xf numFmtId="4" fontId="15" fillId="2" borderId="2" xfId="3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64" fontId="13" fillId="0" borderId="0" xfId="36" applyFont="1" applyFill="1" applyBorder="1" applyAlignment="1">
      <alignment horizontal="center" vertical="center" wrapText="1"/>
    </xf>
    <xf numFmtId="0" fontId="12" fillId="2" borderId="0" xfId="19" applyFont="1" applyFill="1" applyBorder="1" applyAlignment="1" applyProtection="1">
      <alignment horizontal="center"/>
      <protection locked="0"/>
    </xf>
    <xf numFmtId="4" fontId="14" fillId="2" borderId="2" xfId="31" applyNumberFormat="1" applyFont="1" applyFill="1" applyBorder="1" applyAlignment="1">
      <alignment horizontal="center" vertical="center" wrapText="1"/>
    </xf>
    <xf numFmtId="4" fontId="14" fillId="2" borderId="4" xfId="10" applyNumberFormat="1" applyFont="1" applyFill="1" applyBorder="1" applyAlignment="1">
      <alignment horizontal="center" vertical="center" wrapText="1"/>
    </xf>
    <xf numFmtId="4" fontId="14" fillId="2" borderId="2" xfId="10" applyNumberFormat="1" applyFont="1" applyFill="1" applyBorder="1" applyAlignment="1">
      <alignment horizontal="center" vertical="center" wrapText="1"/>
    </xf>
    <xf numFmtId="4" fontId="14" fillId="2" borderId="4" xfId="10" applyNumberFormat="1" applyFont="1" applyFill="1" applyBorder="1" applyAlignment="1">
      <alignment horizontal="center" vertical="center" wrapText="1"/>
    </xf>
    <xf numFmtId="4" fontId="14" fillId="2" borderId="15" xfId="10" applyNumberFormat="1" applyFont="1" applyFill="1" applyBorder="1" applyAlignment="1">
      <alignment horizontal="center" vertical="center" wrapText="1"/>
    </xf>
    <xf numFmtId="4" fontId="14" fillId="2" borderId="15" xfId="50" applyNumberFormat="1" applyFont="1" applyFill="1" applyBorder="1" applyAlignment="1">
      <alignment horizontal="center" vertical="center"/>
    </xf>
    <xf numFmtId="4" fontId="14" fillId="2" borderId="16" xfId="10" applyNumberFormat="1" applyFont="1" applyFill="1" applyBorder="1" applyAlignment="1">
      <alignment horizontal="center" vertical="center" wrapText="1"/>
    </xf>
    <xf numFmtId="4" fontId="14" fillId="2" borderId="15" xfId="50" applyNumberFormat="1" applyFont="1" applyFill="1" applyBorder="1" applyAlignment="1">
      <alignment horizontal="center" vertical="center"/>
    </xf>
    <xf numFmtId="4" fontId="14" fillId="2" borderId="15" xfId="31" applyNumberFormat="1" applyFont="1" applyFill="1" applyBorder="1" applyAlignment="1">
      <alignment horizontal="center" vertical="center" wrapText="1"/>
    </xf>
    <xf numFmtId="4" fontId="14" fillId="2" borderId="16" xfId="10" applyNumberFormat="1" applyFont="1" applyFill="1" applyBorder="1" applyAlignment="1">
      <alignment horizontal="center" vertical="center" wrapText="1"/>
    </xf>
    <xf numFmtId="4" fontId="14" fillId="2" borderId="15" xfId="31" applyNumberFormat="1" applyFont="1" applyFill="1" applyBorder="1" applyAlignment="1">
      <alignment horizontal="center" vertical="center" wrapText="1"/>
    </xf>
    <xf numFmtId="4" fontId="14" fillId="2" borderId="16" xfId="10" applyNumberFormat="1" applyFont="1" applyFill="1" applyBorder="1" applyAlignment="1">
      <alignment horizontal="center" vertical="center" wrapText="1"/>
    </xf>
    <xf numFmtId="4" fontId="14" fillId="2" borderId="15" xfId="31" applyNumberFormat="1" applyFont="1" applyFill="1" applyBorder="1" applyAlignment="1">
      <alignment horizontal="center" vertical="center" wrapText="1"/>
    </xf>
    <xf numFmtId="4" fontId="14" fillId="2" borderId="15" xfId="10" applyNumberFormat="1" applyFont="1" applyFill="1" applyBorder="1" applyAlignment="1">
      <alignment horizontal="center" vertical="center" wrapText="1"/>
    </xf>
    <xf numFmtId="4" fontId="14" fillId="2" borderId="16" xfId="10" applyNumberFormat="1" applyFont="1" applyFill="1" applyBorder="1" applyAlignment="1">
      <alignment horizontal="center" vertical="center" wrapText="1"/>
    </xf>
    <xf numFmtId="4" fontId="14" fillId="2" borderId="15" xfId="29" applyNumberFormat="1" applyFont="1" applyFill="1" applyBorder="1" applyAlignment="1">
      <alignment horizontal="center" vertical="center"/>
    </xf>
    <xf numFmtId="4" fontId="14" fillId="2" borderId="16" xfId="10" applyNumberFormat="1" applyFont="1" applyFill="1" applyBorder="1" applyAlignment="1">
      <alignment horizontal="center" vertical="center" wrapText="1"/>
    </xf>
    <xf numFmtId="4" fontId="14" fillId="2" borderId="15" xfId="29" applyNumberFormat="1" applyFont="1" applyFill="1" applyBorder="1" applyAlignment="1">
      <alignment horizontal="center" vertical="center"/>
    </xf>
    <xf numFmtId="4" fontId="14" fillId="2" borderId="15" xfId="10" applyNumberFormat="1" applyFont="1" applyFill="1" applyBorder="1" applyAlignment="1">
      <alignment horizontal="center" vertical="center" wrapText="1"/>
    </xf>
    <xf numFmtId="4" fontId="14" fillId="2" borderId="16" xfId="10" applyNumberFormat="1" applyFont="1" applyFill="1" applyBorder="1" applyAlignment="1">
      <alignment horizontal="center" vertical="center" wrapText="1"/>
    </xf>
    <xf numFmtId="4" fontId="14" fillId="2" borderId="16" xfId="10" applyNumberFormat="1" applyFont="1" applyFill="1" applyBorder="1" applyAlignment="1">
      <alignment horizontal="center" vertical="center" wrapText="1"/>
    </xf>
    <xf numFmtId="4" fontId="14" fillId="2" borderId="15" xfId="31" applyNumberFormat="1" applyFont="1" applyFill="1" applyBorder="1" applyAlignment="1">
      <alignment horizontal="center" vertical="center" wrapText="1"/>
    </xf>
    <xf numFmtId="4" fontId="14" fillId="2" borderId="15" xfId="31" applyNumberFormat="1" applyFont="1" applyFill="1" applyBorder="1" applyAlignment="1">
      <alignment horizontal="center" vertical="center" wrapText="1"/>
    </xf>
    <xf numFmtId="0" fontId="13" fillId="0" borderId="2" xfId="1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2" xfId="31" applyFont="1" applyFill="1" applyBorder="1" applyAlignment="1">
      <alignment horizontal="center" vertical="center" wrapText="1"/>
    </xf>
    <xf numFmtId="0" fontId="12" fillId="0" borderId="2" xfId="19" applyFont="1" applyFill="1" applyBorder="1" applyAlignment="1">
      <alignment horizontal="center" vertical="center" textRotation="90" wrapText="1"/>
    </xf>
    <xf numFmtId="0" fontId="12" fillId="0" borderId="2" xfId="19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3" fillId="0" borderId="2" xfId="26" applyFont="1" applyFill="1" applyBorder="1" applyAlignment="1">
      <alignment horizontal="center" vertical="center" wrapText="1"/>
    </xf>
    <xf numFmtId="0" fontId="14" fillId="2" borderId="0" xfId="19" applyFont="1" applyFill="1" applyAlignment="1">
      <alignment horizontal="center" vertical="center" wrapText="1"/>
    </xf>
    <xf numFmtId="0" fontId="13" fillId="0" borderId="5" xfId="26" applyFont="1" applyFill="1" applyBorder="1" applyAlignment="1">
      <alignment horizontal="center" vertical="center" wrapText="1"/>
    </xf>
    <xf numFmtId="0" fontId="13" fillId="0" borderId="3" xfId="26" applyFont="1" applyFill="1" applyBorder="1" applyAlignment="1">
      <alignment horizontal="center" vertical="center" wrapText="1"/>
    </xf>
    <xf numFmtId="0" fontId="13" fillId="0" borderId="4" xfId="26" applyFont="1" applyFill="1" applyBorder="1" applyAlignment="1">
      <alignment horizontal="center" vertical="center" wrapText="1"/>
    </xf>
    <xf numFmtId="0" fontId="12" fillId="0" borderId="5" xfId="31" applyFont="1" applyFill="1" applyBorder="1" applyAlignment="1">
      <alignment horizontal="center" vertical="center" wrapText="1"/>
    </xf>
    <xf numFmtId="0" fontId="12" fillId="0" borderId="3" xfId="31" applyFont="1" applyFill="1" applyBorder="1" applyAlignment="1">
      <alignment horizontal="center" vertical="center" wrapText="1"/>
    </xf>
    <xf numFmtId="0" fontId="12" fillId="0" borderId="4" xfId="31" applyFont="1" applyFill="1" applyBorder="1" applyAlignment="1">
      <alignment horizontal="center" vertical="center" wrapText="1"/>
    </xf>
    <xf numFmtId="0" fontId="12" fillId="0" borderId="2" xfId="19" applyFont="1" applyFill="1" applyBorder="1"/>
    <xf numFmtId="0" fontId="12" fillId="0" borderId="5" xfId="19" applyFont="1" applyFill="1" applyBorder="1" applyAlignment="1">
      <alignment horizontal="center" vertical="center" wrapText="1"/>
    </xf>
    <xf numFmtId="0" fontId="12" fillId="0" borderId="3" xfId="19" applyFont="1" applyFill="1" applyBorder="1" applyAlignment="1">
      <alignment horizontal="center" vertical="center" wrapText="1"/>
    </xf>
    <xf numFmtId="0" fontId="12" fillId="0" borderId="4" xfId="19" applyFont="1" applyFill="1" applyBorder="1" applyAlignment="1">
      <alignment horizontal="center" vertical="center" wrapText="1"/>
    </xf>
    <xf numFmtId="166" fontId="14" fillId="2" borderId="5" xfId="24" applyNumberFormat="1" applyFont="1" applyFill="1" applyBorder="1" applyAlignment="1">
      <alignment horizontal="center" vertical="center" wrapText="1"/>
    </xf>
    <xf numFmtId="166" fontId="14" fillId="2" borderId="3" xfId="24" applyNumberFormat="1" applyFont="1" applyFill="1" applyBorder="1" applyAlignment="1">
      <alignment horizontal="center" vertical="center" wrapText="1"/>
    </xf>
    <xf numFmtId="166" fontId="14" fillId="2" borderId="4" xfId="24" applyNumberFormat="1" applyFont="1" applyFill="1" applyBorder="1" applyAlignment="1">
      <alignment horizontal="center" vertical="center" wrapText="1"/>
    </xf>
    <xf numFmtId="0" fontId="14" fillId="2" borderId="2" xfId="24" applyFont="1" applyFill="1" applyBorder="1" applyAlignment="1">
      <alignment horizontal="center" vertical="center" wrapText="1"/>
    </xf>
    <xf numFmtId="168" fontId="14" fillId="2" borderId="2" xfId="24" applyNumberFormat="1" applyFont="1" applyFill="1" applyBorder="1" applyAlignment="1">
      <alignment horizontal="center" vertical="center" wrapText="1"/>
    </xf>
    <xf numFmtId="3" fontId="14" fillId="2" borderId="2" xfId="24" applyNumberFormat="1" applyFont="1" applyFill="1" applyBorder="1" applyAlignment="1">
      <alignment horizontal="center" vertical="center" wrapText="1"/>
    </xf>
    <xf numFmtId="0" fontId="15" fillId="2" borderId="3" xfId="10" applyFont="1" applyFill="1" applyBorder="1" applyAlignment="1">
      <alignment horizontal="left" vertical="center" wrapText="1"/>
    </xf>
    <xf numFmtId="0" fontId="15" fillId="2" borderId="4" xfId="10" applyFont="1" applyFill="1" applyBorder="1" applyAlignment="1">
      <alignment horizontal="left" vertical="center" wrapText="1"/>
    </xf>
    <xf numFmtId="0" fontId="15" fillId="2" borderId="2" xfId="10" applyFont="1" applyFill="1" applyBorder="1" applyAlignment="1">
      <alignment horizontal="center" vertical="center"/>
    </xf>
    <xf numFmtId="0" fontId="14" fillId="2" borderId="6" xfId="24" applyFont="1" applyFill="1" applyBorder="1" applyAlignment="1">
      <alignment horizontal="center" vertical="center" wrapText="1"/>
    </xf>
    <xf numFmtId="0" fontId="14" fillId="2" borderId="7" xfId="24" applyFont="1" applyFill="1" applyBorder="1" applyAlignment="1">
      <alignment horizontal="center" vertical="center" wrapText="1"/>
    </xf>
    <xf numFmtId="0" fontId="14" fillId="2" borderId="8" xfId="24" applyFont="1" applyFill="1" applyBorder="1" applyAlignment="1">
      <alignment horizontal="center" vertical="center" wrapText="1"/>
    </xf>
    <xf numFmtId="166" fontId="14" fillId="2" borderId="2" xfId="24" applyNumberFormat="1" applyFont="1" applyFill="1" applyBorder="1" applyAlignment="1">
      <alignment horizontal="center" vertical="center" wrapText="1"/>
    </xf>
    <xf numFmtId="49" fontId="14" fillId="2" borderId="2" xfId="24" applyNumberFormat="1" applyFont="1" applyFill="1" applyBorder="1" applyAlignment="1">
      <alignment horizontal="center" vertical="center" wrapText="1"/>
    </xf>
    <xf numFmtId="0" fontId="14" fillId="2" borderId="6" xfId="31" applyFont="1" applyFill="1" applyBorder="1" applyAlignment="1">
      <alignment horizontal="center" vertical="center" wrapText="1"/>
    </xf>
    <xf numFmtId="0" fontId="14" fillId="2" borderId="7" xfId="31" applyFont="1" applyFill="1" applyBorder="1" applyAlignment="1">
      <alignment horizontal="center" vertical="center" wrapText="1"/>
    </xf>
    <xf numFmtId="0" fontId="15" fillId="0" borderId="2" xfId="31" applyFont="1" applyFill="1" applyBorder="1" applyAlignment="1">
      <alignment horizontal="left" vertical="center" wrapText="1"/>
    </xf>
    <xf numFmtId="0" fontId="14" fillId="2" borderId="13" xfId="31" applyFont="1" applyFill="1" applyBorder="1" applyAlignment="1">
      <alignment horizontal="center" vertical="center" wrapText="1"/>
    </xf>
    <xf numFmtId="0" fontId="14" fillId="2" borderId="9" xfId="31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4" fillId="2" borderId="11" xfId="31" applyFont="1" applyFill="1" applyBorder="1" applyAlignment="1">
      <alignment horizontal="center" vertical="center" wrapText="1"/>
    </xf>
    <xf numFmtId="0" fontId="14" fillId="2" borderId="10" xfId="31" applyFont="1" applyFill="1" applyBorder="1" applyAlignment="1">
      <alignment horizontal="center" vertical="center" wrapText="1"/>
    </xf>
    <xf numFmtId="0" fontId="14" fillId="2" borderId="5" xfId="31" applyFont="1" applyFill="1" applyBorder="1" applyAlignment="1">
      <alignment horizontal="center" vertical="center" wrapText="1"/>
    </xf>
    <xf numFmtId="0" fontId="14" fillId="2" borderId="4" xfId="31" applyFont="1" applyFill="1" applyBorder="1" applyAlignment="1">
      <alignment horizontal="center" vertical="center" wrapText="1"/>
    </xf>
    <xf numFmtId="0" fontId="14" fillId="0" borderId="5" xfId="31" applyFont="1" applyFill="1" applyBorder="1" applyAlignment="1">
      <alignment horizontal="center" vertical="center" wrapText="1"/>
    </xf>
    <xf numFmtId="0" fontId="14" fillId="0" borderId="4" xfId="31" applyFont="1" applyFill="1" applyBorder="1" applyAlignment="1">
      <alignment horizontal="center" vertical="center" wrapText="1"/>
    </xf>
    <xf numFmtId="167" fontId="14" fillId="2" borderId="13" xfId="31" applyNumberFormat="1" applyFont="1" applyFill="1" applyBorder="1" applyAlignment="1">
      <alignment horizontal="center" vertical="center" wrapText="1"/>
    </xf>
    <xf numFmtId="167" fontId="14" fillId="2" borderId="9" xfId="31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2" borderId="2" xfId="3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14" xfId="31" applyFont="1" applyFill="1" applyBorder="1" applyAlignment="1">
      <alignment horizontal="center" vertical="center" wrapText="1"/>
    </xf>
    <xf numFmtId="0" fontId="14" fillId="2" borderId="8" xfId="31" applyFont="1" applyFill="1" applyBorder="1" applyAlignment="1">
      <alignment horizontal="center" vertical="center" wrapText="1"/>
    </xf>
    <xf numFmtId="3" fontId="14" fillId="2" borderId="6" xfId="31" applyNumberFormat="1" applyFont="1" applyFill="1" applyBorder="1" applyAlignment="1">
      <alignment horizontal="center" vertical="center" wrapText="1"/>
    </xf>
    <xf numFmtId="3" fontId="14" fillId="2" borderId="7" xfId="31" applyNumberFormat="1" applyFont="1" applyFill="1" applyBorder="1" applyAlignment="1">
      <alignment horizontal="center" vertical="center" wrapText="1"/>
    </xf>
    <xf numFmtId="3" fontId="14" fillId="2" borderId="8" xfId="31" applyNumberFormat="1" applyFont="1" applyFill="1" applyBorder="1" applyAlignment="1">
      <alignment horizontal="center" vertical="center" wrapText="1"/>
    </xf>
  </cellXfs>
  <cellStyles count="83">
    <cellStyle name="Excel Built-in Normal" xfId="1"/>
    <cellStyle name="Excel Built-in Normal 1" xfId="2"/>
    <cellStyle name="Excel Built-in Normal 2" xfId="3"/>
    <cellStyle name="Excel Built-in Normal 3" xfId="34"/>
    <cellStyle name="Excel Built-in Normal 4" xfId="51"/>
    <cellStyle name="Excel Built-in Normal_сем ПРИЛОЖЕНИЕ 2(исправлен.30.06)" xfId="4"/>
    <cellStyle name="TableStyleLight1" xfId="5"/>
    <cellStyle name="ЗаголовокСтолбца" xfId="6"/>
    <cellStyle name="Обычный" xfId="0" builtinId="0"/>
    <cellStyle name="Обычный 10" xfId="7"/>
    <cellStyle name="Обычный 11" xfId="8"/>
    <cellStyle name="Обычный 12" xfId="9"/>
    <cellStyle name="Обычный 12 2" xfId="10"/>
    <cellStyle name="Обычный 2" xfId="11"/>
    <cellStyle name="Обычный 2 2" xfId="12"/>
    <cellStyle name="Обычный 2 2 2" xfId="13"/>
    <cellStyle name="Обычный 2 3" xfId="14"/>
    <cellStyle name="Обычный 2 4" xfId="39"/>
    <cellStyle name="Обычный 2 4 2" xfId="53"/>
    <cellStyle name="Обычный 2 4 2 2" xfId="73"/>
    <cellStyle name="Обычный 2 4 3" xfId="63"/>
    <cellStyle name="Обычный 2 5" xfId="50"/>
    <cellStyle name="Обычный 2 6" xfId="52"/>
    <cellStyle name="Обычный 2 6 2" xfId="72"/>
    <cellStyle name="Обычный 2 7" xfId="62"/>
    <cellStyle name="Обычный 2 8" xfId="38"/>
    <cellStyle name="Обычный 2_2 Перечень МКД с техно-фин инфо" xfId="15"/>
    <cellStyle name="Обычный 3" xfId="16"/>
    <cellStyle name="Обычный 3 2" xfId="41"/>
    <cellStyle name="Обычный 3 2 2" xfId="55"/>
    <cellStyle name="Обычный 3 2 2 2" xfId="75"/>
    <cellStyle name="Обычный 3 2 3" xfId="65"/>
    <cellStyle name="Обычный 3 3" xfId="60"/>
    <cellStyle name="Обычный 3 3 2" xfId="80"/>
    <cellStyle name="Обычный 3 4" xfId="70"/>
    <cellStyle name="Обычный 3 5" xfId="48"/>
    <cellStyle name="Обычный 4" xfId="17"/>
    <cellStyle name="Обычный 5" xfId="18"/>
    <cellStyle name="Обычный 5 2" xfId="82"/>
    <cellStyle name="Обычный 6" xfId="19"/>
    <cellStyle name="Обычный 6 2" xfId="35"/>
    <cellStyle name="Обычный 7" xfId="20"/>
    <cellStyle name="Обычный 7 4" xfId="21"/>
    <cellStyle name="Обычный 7_гпд 2017-2019" xfId="22"/>
    <cellStyle name="Обычный 8" xfId="37"/>
    <cellStyle name="Обычный 9" xfId="23"/>
    <cellStyle name="Обычный_3 Реестр  видав работ и услуг" xfId="32"/>
    <cellStyle name="Обычный_Лист1" xfId="24"/>
    <cellStyle name="Обычный_Лист1 2 2" xfId="31"/>
    <cellStyle name="Обычный_Лист1_приложение 1" xfId="25"/>
    <cellStyle name="Обычный_Лист1_СВОД  (итог 1 приложение + 9 р-в) 18.07.2016 КП" xfId="26"/>
    <cellStyle name="Пояснение 2" xfId="27"/>
    <cellStyle name="Процентный 2" xfId="30"/>
    <cellStyle name="Стиль 1" xfId="28"/>
    <cellStyle name="Финансовый" xfId="36" builtinId="3"/>
    <cellStyle name="Финансовый 10" xfId="47"/>
    <cellStyle name="Финансовый 2" xfId="29"/>
    <cellStyle name="Финансовый 2 2" xfId="33"/>
    <cellStyle name="Финансовый 2 2 2" xfId="44"/>
    <cellStyle name="Финансовый 2 2 3" xfId="43"/>
    <cellStyle name="Финансовый 3" xfId="42"/>
    <cellStyle name="Финансовый 3 2" xfId="56"/>
    <cellStyle name="Финансовый 3 2 2" xfId="76"/>
    <cellStyle name="Финансовый 3 3" xfId="66"/>
    <cellStyle name="Финансовый 4" xfId="40"/>
    <cellStyle name="Финансовый 4 2" xfId="54"/>
    <cellStyle name="Финансовый 4 2 2" xfId="74"/>
    <cellStyle name="Финансовый 4 3" xfId="64"/>
    <cellStyle name="Финансовый 5" xfId="45"/>
    <cellStyle name="Финансовый 5 2" xfId="57"/>
    <cellStyle name="Финансовый 5 2 2" xfId="77"/>
    <cellStyle name="Финансовый 5 3" xfId="67"/>
    <cellStyle name="Финансовый 6" xfId="46"/>
    <cellStyle name="Финансовый 6 2" xfId="58"/>
    <cellStyle name="Финансовый 6 2 2" xfId="78"/>
    <cellStyle name="Финансовый 6 3" xfId="68"/>
    <cellStyle name="Финансовый 7" xfId="49"/>
    <cellStyle name="Финансовый 7 2" xfId="61"/>
    <cellStyle name="Финансовый 7 2 2" xfId="81"/>
    <cellStyle name="Финансовый 7 3" xfId="71"/>
    <cellStyle name="Финансовый 8" xfId="59"/>
    <cellStyle name="Финансовый 8 2" xfId="79"/>
    <cellStyle name="Финансовый 9" xfId="69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/&#1056;&#1072;&#1081;&#1086;&#1085;&#1085;&#1072;&#1103;%20&#1087;&#1088;&#1086;&#1075;&#1088;&#1072;&#1084;&#1084;&#1072;/&#1087;&#1088;&#1086;&#1075;&#1088;&#1072;&#1084;&#1084;&#1072;/27%20&#1084;&#1072;&#1103;%2016%20&#1072;&#1076;&#1088;&#1077;&#1089;&#1085;&#1099;&#1081;%20&#1087;&#1077;&#1088;&#1077;&#1095;&#1077;&#1085;&#1100;%20&#1089;%20&#1076;&#1086;&#1073;&#1072;&#1074;&#1086;&#1095;&#1085;&#1099;&#1084;&#1080;%20&#1076;&#1086;&#1084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иски"/>
    </sheetNames>
    <sheetDataSet>
      <sheetData sheetId="0"/>
      <sheetData sheetId="1">
        <row r="1">
          <cell r="B1" t="str">
            <v>Адрес многоквартирного дома</v>
          </cell>
        </row>
        <row r="2">
          <cell r="B2">
            <v>2</v>
          </cell>
        </row>
        <row r="3">
          <cell r="B3" t="str">
            <v>Варнавинский муниципальный район</v>
          </cell>
        </row>
        <row r="4">
          <cell r="B4" t="str">
            <v>ВСЕГО по МО 2014 - 2043 г.г.</v>
          </cell>
        </row>
        <row r="5">
          <cell r="B5" t="str">
            <v>2014 - 2018 г.г.</v>
          </cell>
        </row>
        <row r="6">
          <cell r="B6" t="str">
            <v xml:space="preserve">ИТОГО по периоду 2014 - 2018 </v>
          </cell>
        </row>
        <row r="7">
          <cell r="B7" t="str">
            <v>2019 - 2023 г.г.</v>
          </cell>
        </row>
        <row r="8">
          <cell r="B8" t="str">
            <v xml:space="preserve">ИТОГО по периоду 2019 - 2023 </v>
          </cell>
        </row>
        <row r="9">
          <cell r="B9" t="str">
            <v>2024 - 2033 г.г.</v>
          </cell>
        </row>
        <row r="10">
          <cell r="B10" t="str">
            <v xml:space="preserve">ИТОГО по периоду 2024 - 2033 </v>
          </cell>
        </row>
        <row r="11">
          <cell r="B11" t="str">
            <v>2034 - 2043 г.г.</v>
          </cell>
        </row>
        <row r="12">
          <cell r="B12" t="str">
            <v>ИТОГО по периоду 2034 - 2043</v>
          </cell>
        </row>
        <row r="13">
          <cell r="B13" t="str">
            <v>р.п. Варнавино, ул.Продотрядников, д. 37</v>
          </cell>
        </row>
        <row r="14">
          <cell r="B14" t="str">
            <v>д. Михаленино, ул Молодежная, д.  1</v>
          </cell>
        </row>
        <row r="15">
          <cell r="B15" t="str">
            <v>д. Михаленино, ул Школьная, д. 3</v>
          </cell>
        </row>
        <row r="16">
          <cell r="B16" t="str">
            <v>п. Восход, ул. Центральная, д.  5</v>
          </cell>
        </row>
        <row r="17">
          <cell r="B17" t="str">
            <v>п. Мирный, ул. Центральная, д. 14</v>
          </cell>
        </row>
        <row r="18">
          <cell r="B18" t="str">
            <v>р.п. Варнавино, ул.Молодежная, д. 18</v>
          </cell>
        </row>
        <row r="19">
          <cell r="B19" t="str">
            <v>р.п. Варнавино, ул.Советская, д. 6</v>
          </cell>
        </row>
        <row r="20">
          <cell r="B20" t="str">
            <v>р.п. Варнавино, ул.Советская, д. 9</v>
          </cell>
        </row>
        <row r="21">
          <cell r="B21" t="str">
            <v>р.п. Варнавино, ул.Нижегородская, д. 19</v>
          </cell>
        </row>
        <row r="22">
          <cell r="B22" t="str">
            <v>р.п. Варнавино, ул.Советская, д. 4</v>
          </cell>
        </row>
        <row r="23">
          <cell r="B23" t="str">
            <v>р.п. Варнавино, ул.Молодежная, д.  17</v>
          </cell>
        </row>
        <row r="24">
          <cell r="B24" t="str">
            <v>р.п. Варнавино, ул.Молодежная, д. 21</v>
          </cell>
        </row>
        <row r="25">
          <cell r="B25" t="str">
            <v>р.п. Варнавино, ул.Комсомольская, д. 54</v>
          </cell>
        </row>
        <row r="26">
          <cell r="B26" t="str">
            <v>р.п. Варнавино, ул.Продотрядников, д. 12</v>
          </cell>
        </row>
        <row r="27">
          <cell r="B27" t="str">
            <v>п. Северный, ул. Победы, д. 5</v>
          </cell>
        </row>
        <row r="28">
          <cell r="B28" t="str">
            <v>р.п. Варнавино, ул.Молодежная, д.  12</v>
          </cell>
        </row>
        <row r="29">
          <cell r="B29" t="str">
            <v>п. Северный, ул. Молодежная, д. 21</v>
          </cell>
        </row>
        <row r="30">
          <cell r="B30" t="str">
            <v>р.п. Варнавино, ул.Молодежная, д. 11</v>
          </cell>
        </row>
        <row r="31">
          <cell r="B31" t="str">
            <v>д. Михаленино, ул Школьная, д.  4</v>
          </cell>
        </row>
        <row r="32">
          <cell r="B32" t="str">
            <v>п. Северный, ул. Победы, д.  2</v>
          </cell>
        </row>
        <row r="33">
          <cell r="B33" t="str">
            <v>р.п. Варнавино, ул.Набережная, д. 11а</v>
          </cell>
        </row>
        <row r="34">
          <cell r="B34" t="str">
            <v>п. Черемушки, ул. Советская, д.  6</v>
          </cell>
        </row>
        <row r="35">
          <cell r="B35" t="str">
            <v>п. Восход, ул. Центральная, д. 6</v>
          </cell>
        </row>
        <row r="36">
          <cell r="B36" t="str">
            <v>п. Мирный, ул. Центральная, д. 8</v>
          </cell>
        </row>
        <row r="37">
          <cell r="B37" t="str">
            <v>п. Черемушки, ул. Советская, д. 2</v>
          </cell>
        </row>
        <row r="38">
          <cell r="B38" t="str">
            <v>п. Восход, ул. Центральная, д.10</v>
          </cell>
        </row>
        <row r="39">
          <cell r="B39" t="str">
            <v>п. Черемушки, ул. Советская, д.8</v>
          </cell>
        </row>
        <row r="40">
          <cell r="B40" t="str">
            <v>р.п. Варнавино, ул.Комсомольская, д. 58</v>
          </cell>
        </row>
        <row r="41">
          <cell r="B41" t="str">
            <v>п. Черемушки, ул. Советская, д. 18</v>
          </cell>
        </row>
        <row r="42">
          <cell r="B42" t="str">
            <v>п. Северный, ул. Победы, д.  9</v>
          </cell>
        </row>
        <row r="43">
          <cell r="B43" t="str">
            <v>р.п. Варнавино, ул.Молодежная, д. 16</v>
          </cell>
        </row>
        <row r="44">
          <cell r="B44" t="str">
            <v>р.п. Варнавино, ул.Советская, д. 2</v>
          </cell>
        </row>
        <row r="45">
          <cell r="B45" t="str">
            <v>п. Мирный, ул.Садовая, д.  1</v>
          </cell>
        </row>
        <row r="46">
          <cell r="B46" t="str">
            <v>р.п. Варнавино, ул.Продотрядников, д. 10</v>
          </cell>
        </row>
        <row r="47">
          <cell r="B47" t="str">
            <v>п. Мирный, ул. Садовая, д.  3</v>
          </cell>
        </row>
        <row r="48">
          <cell r="B48" t="str">
            <v>р.п. Варнавино, ул.Продотрядников, д. 2</v>
          </cell>
        </row>
        <row r="49">
          <cell r="B49" t="str">
            <v>п. Северный, ул. Победы, д.  4</v>
          </cell>
        </row>
        <row r="50">
          <cell r="B50" t="str">
            <v>р.п. Варнавино, ул.Советская, д. 1</v>
          </cell>
        </row>
        <row r="51">
          <cell r="B51" t="str">
            <v>д. Михаленино, ул Школьная, д. 1</v>
          </cell>
        </row>
        <row r="52">
          <cell r="B52" t="str">
            <v>р.п. Варнавино, ул.Комсомольская, д. 5</v>
          </cell>
        </row>
        <row r="53">
          <cell r="B53" t="str">
            <v>п. Восход, ул. Центральная, д.  9</v>
          </cell>
        </row>
        <row r="54">
          <cell r="B54" t="str">
            <v>р.п. Варнавино, ул.Школьная, д.4</v>
          </cell>
        </row>
        <row r="55">
          <cell r="B55" t="str">
            <v>п. Восход, ул. Центральная, д.11</v>
          </cell>
        </row>
        <row r="56">
          <cell r="B56" t="str">
            <v>п. Черемушки, ул. Советская, д. 5</v>
          </cell>
        </row>
        <row r="57">
          <cell r="B57" t="str">
            <v>р.п. Варнавино, ул.Советская, д. 5</v>
          </cell>
        </row>
        <row r="58">
          <cell r="B58" t="str">
            <v>р.п. Варнавино, ул.Молодежная, д. 19</v>
          </cell>
        </row>
        <row r="59">
          <cell r="B59" t="str">
            <v>п. Черемушки, ул. Советская, д. 16</v>
          </cell>
        </row>
        <row r="60">
          <cell r="B60" t="str">
            <v>р.п. Варнавино ул.Советская, д.14</v>
          </cell>
        </row>
        <row r="61">
          <cell r="B61" t="str">
            <v>п. Северный, ул. Победы, д. 10</v>
          </cell>
        </row>
        <row r="62">
          <cell r="B62" t="str">
            <v>р.п. Варнавино, ул.Советская, д. 3</v>
          </cell>
        </row>
        <row r="63">
          <cell r="B63" t="str">
            <v>р.п. Варнавино, ул.Молодежная, д. 23</v>
          </cell>
        </row>
        <row r="64">
          <cell r="B64" t="str">
            <v>п. Мирный, ул. Центральная, д. 16</v>
          </cell>
        </row>
        <row r="65">
          <cell r="B65" t="str">
            <v>с. Горки, ул. Молодежная, д. 35</v>
          </cell>
        </row>
        <row r="66">
          <cell r="B66" t="str">
            <v>п. Мирный, ул. Центральная, д. 10</v>
          </cell>
        </row>
        <row r="67">
          <cell r="B67" t="str">
            <v>п. Мирный, ул. Центральная, д. 17</v>
          </cell>
        </row>
        <row r="68">
          <cell r="B68" t="str">
            <v>р.п. Варнавино, ул.Советская, д. 7</v>
          </cell>
        </row>
        <row r="69">
          <cell r="B69" t="str">
            <v>п. Черемушки, ул. Советская, д.  3</v>
          </cell>
        </row>
        <row r="70">
          <cell r="B70" t="str">
            <v>п. Мирный, ул. Центральная, д. 21</v>
          </cell>
        </row>
        <row r="71">
          <cell r="B71" t="str">
            <v>р.п. Варнавино, ул.Советская, д. 12</v>
          </cell>
        </row>
        <row r="72">
          <cell r="B72" t="str">
            <v>р.п. Варнавино, ул.Комсомольская, д. 14а</v>
          </cell>
        </row>
        <row r="73">
          <cell r="B73" t="str">
            <v>р.п. Варнавино, ул.Молодежная, д. 24</v>
          </cell>
        </row>
        <row r="74">
          <cell r="B74" t="str">
            <v>п. Северный, ул. Победы, д.  8</v>
          </cell>
        </row>
        <row r="75">
          <cell r="B75" t="str">
            <v>р.п. Варнавино, ул.Школьная, д. 6</v>
          </cell>
        </row>
        <row r="76">
          <cell r="B76" t="str">
            <v>р.п. Варнавино, ул.Молодежная, д.  15</v>
          </cell>
        </row>
        <row r="77">
          <cell r="B77" t="str">
            <v>р.п. Варнавин, ул.Советская, д. 13</v>
          </cell>
        </row>
        <row r="78">
          <cell r="B78" t="str">
            <v>п. Заречный, ул. Лесная, д. 5</v>
          </cell>
        </row>
        <row r="79">
          <cell r="B79" t="str">
            <v>р.п. Варнавино, ул.Нижегородская, д. 50</v>
          </cell>
        </row>
        <row r="80">
          <cell r="B80" t="str">
            <v>р.п. Варнавино, ул.Молодежная, д.  26</v>
          </cell>
        </row>
        <row r="81">
          <cell r="B81" t="str">
            <v>п. Черемушки, ул. Советская, д. 4</v>
          </cell>
        </row>
        <row r="82">
          <cell r="B82" t="str">
            <v>п. Мирный, ул. Центральная, д. 15</v>
          </cell>
        </row>
        <row r="83">
          <cell r="B83" t="str">
            <v>п. Мирный, ул. Центральная, д. 3</v>
          </cell>
        </row>
        <row r="84">
          <cell r="B84" t="str">
            <v>р.п. Варнавино, ул.Советская, д. 11</v>
          </cell>
        </row>
        <row r="85">
          <cell r="B85" t="str">
            <v>р.п. Варнавино, ул.Молодежная, д.  22</v>
          </cell>
        </row>
        <row r="86">
          <cell r="B86" t="str">
            <v>п. Восход, ул. Центральная, д. 7</v>
          </cell>
        </row>
        <row r="87">
          <cell r="B87" t="str">
            <v>п. Северный, ул. Победы, д.  3</v>
          </cell>
        </row>
        <row r="88">
          <cell r="B88" t="str">
            <v>р.п. Варнавино, ул.Советская, д. 8</v>
          </cell>
        </row>
        <row r="89">
          <cell r="B89" t="str">
            <v>п. Восход, ул. Центральная, д. 8</v>
          </cell>
        </row>
        <row r="90">
          <cell r="B90" t="str">
            <v>п. Черемушки, ул. Советская, д. 1</v>
          </cell>
        </row>
        <row r="91">
          <cell r="B91" t="str">
            <v>п. Мирный, ул. Центральная, д. 18</v>
          </cell>
        </row>
        <row r="92">
          <cell r="B92" t="str">
            <v>п. Восход, ул. Красноармейская, д.  7</v>
          </cell>
        </row>
        <row r="93">
          <cell r="B93" t="str">
            <v>р.п. Варнавино, ул.Молодежная, д.  20</v>
          </cell>
        </row>
        <row r="94">
          <cell r="B94" t="str">
            <v>п. Мирный, ул. Центральная, д.  1</v>
          </cell>
        </row>
        <row r="95">
          <cell r="B95" t="str">
            <v>п. Северный, ул. Победы, д.  1</v>
          </cell>
        </row>
        <row r="96">
          <cell r="B96" t="str">
            <v>р.п. Варнавино, ул.Молодежная, д. 14</v>
          </cell>
        </row>
        <row r="97">
          <cell r="B97" t="str">
            <v>п. Северный, ул. Победы, д. 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D6" sqref="D6"/>
    </sheetView>
  </sheetViews>
  <sheetFormatPr defaultRowHeight="15" x14ac:dyDescent="0.25"/>
  <cols>
    <col min="2" max="2" width="27.140625" customWidth="1"/>
    <col min="3" max="3" width="33.42578125" customWidth="1"/>
  </cols>
  <sheetData>
    <row r="2" spans="2:4" x14ac:dyDescent="0.25">
      <c r="B2" t="s">
        <v>5</v>
      </c>
      <c r="C2" t="s">
        <v>1</v>
      </c>
      <c r="D2" t="s">
        <v>41</v>
      </c>
    </row>
    <row r="3" spans="2:4" x14ac:dyDescent="0.25">
      <c r="B3" t="s">
        <v>0</v>
      </c>
      <c r="C3" t="s">
        <v>39</v>
      </c>
      <c r="D3" t="s">
        <v>42</v>
      </c>
    </row>
    <row r="4" spans="2:4" x14ac:dyDescent="0.25">
      <c r="B4" t="s">
        <v>6</v>
      </c>
      <c r="C4" t="s">
        <v>40</v>
      </c>
      <c r="D4" t="s">
        <v>43</v>
      </c>
    </row>
    <row r="5" spans="2:4" x14ac:dyDescent="0.25">
      <c r="B5" t="s">
        <v>4</v>
      </c>
      <c r="D5" t="s">
        <v>44</v>
      </c>
    </row>
    <row r="6" spans="2:4" x14ac:dyDescent="0.25">
      <c r="B6" t="s">
        <v>45</v>
      </c>
    </row>
    <row r="7" spans="2:4" x14ac:dyDescent="0.25">
      <c r="B7" t="s">
        <v>7</v>
      </c>
    </row>
  </sheetData>
  <customSheetViews>
    <customSheetView guid="{8C3E5F66-F0DB-4D08-9F5B-67B0FB96FCEA}" state="hidden">
      <selection activeCell="D6" sqref="D6"/>
      <pageMargins left="0.7" right="0.7" top="0.75" bottom="0.75" header="0.3" footer="0.3"/>
    </customSheetView>
    <customSheetView guid="{FE61658D-65D5-447C-B491-5781ABFAA44F}" state="hidden">
      <selection activeCell="D6" sqref="D6"/>
      <pageMargins left="0.7" right="0.7" top="0.75" bottom="0.75" header="0.3" footer="0.3"/>
    </customSheetView>
    <customSheetView guid="{A4FEEC3A-2C82-4AFF-961D-BAEF15C4BBB4}" state="hidden">
      <selection activeCell="D6" sqref="D6"/>
      <pageMargins left="0.7" right="0.7" top="0.75" bottom="0.75" header="0.3" footer="0.3"/>
    </customSheetView>
    <customSheetView guid="{0ADED600-48BA-448F-BC0D-DF149B44094B}" state="hidden">
      <selection activeCell="D6" sqref="D6"/>
      <pageMargins left="0.7" right="0.7" top="0.75" bottom="0.75" header="0.3" footer="0.3"/>
    </customSheetView>
    <customSheetView guid="{6C57329B-EEB1-4B89-8032-30856DCF62C3}" state="hidden">
      <selection activeCell="D6" sqref="D6"/>
      <pageMargins left="0.7" right="0.7" top="0.75" bottom="0.75" header="0.3" footer="0.3"/>
    </customSheetView>
    <customSheetView guid="{310D114C-9B96-46A2-97AF-C1B2048863E3}" state="hidden">
      <selection activeCell="D6" sqref="D6"/>
      <pageMargins left="0.7" right="0.7" top="0.75" bottom="0.75" header="0.3" footer="0.3"/>
    </customSheetView>
    <customSheetView guid="{A4C904D7-1864-4150-8FCF-14DF60A56588}" state="hidden">
      <selection activeCell="D6" sqref="D6"/>
      <pageMargins left="0.7" right="0.7" top="0.75" bottom="0.75" header="0.3" footer="0.3"/>
    </customSheetView>
    <customSheetView guid="{6D00A279-5D87-4403-982D-F5240EA8E4D6}" state="hidden">
      <selection activeCell="D6" sqref="D6"/>
      <pageMargins left="0.7" right="0.7" top="0.75" bottom="0.75" header="0.3" footer="0.3"/>
    </customSheetView>
    <customSheetView guid="{06815801-3C0A-44F7-8BDB-CC16BDE7E351}" state="hidden">
      <selection activeCell="D6" sqref="D6"/>
      <pageMargins left="0.7" right="0.7" top="0.75" bottom="0.75" header="0.3" footer="0.3"/>
    </customSheetView>
    <customSheetView guid="{93B26B7F-86C6-4D5B-8B6A-5548D943C937}" state="hidden">
      <selection activeCell="D6" sqref="D6"/>
      <pageMargins left="0.7" right="0.7" top="0.75" bottom="0.75" header="0.3" footer="0.3"/>
    </customSheetView>
    <customSheetView guid="{11106EF7-25BE-42E7-A66A-736DA1878041}" state="hidden">
      <selection activeCell="D6" sqref="D6"/>
      <pageMargins left="0.7" right="0.7" top="0.75" bottom="0.75" header="0.3" footer="0.3"/>
    </customSheetView>
    <customSheetView guid="{11B81A0F-D958-4B4D-A010-2D4765524C62}" state="hidden">
      <selection activeCell="D6" sqref="D6"/>
      <pageMargins left="0.7" right="0.7" top="0.75" bottom="0.75" header="0.3" footer="0.3"/>
    </customSheetView>
    <customSheetView guid="{81CA61EB-8C68-4259-A50A-8C06B9A2A8F3}" state="hidden">
      <selection activeCell="D6" sqref="D6"/>
      <pageMargins left="0.7" right="0.7" top="0.75" bottom="0.75" header="0.3" footer="0.3"/>
    </customSheetView>
    <customSheetView guid="{C7B8E901-A074-42B4-AEE1-26FFFE50BAA0}" state="hidden">
      <selection activeCell="D6" sqref="D6"/>
      <pageMargins left="0.7" right="0.7" top="0.75" bottom="0.75" header="0.3" footer="0.3"/>
    </customSheetView>
    <customSheetView guid="{4A8DFC92-9EFC-4DFF-A295-D9436CC66CD9}" state="hidden">
      <selection activeCell="D6" sqref="D6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06"/>
  <sheetViews>
    <sheetView tabSelected="1" zoomScale="80" zoomScaleNormal="80" zoomScaleSheetLayoutView="90" workbookViewId="0">
      <selection activeCell="H3" sqref="H3:R3"/>
    </sheetView>
  </sheetViews>
  <sheetFormatPr defaultColWidth="9.140625" defaultRowHeight="15" customHeight="1" x14ac:dyDescent="0.2"/>
  <cols>
    <col min="1" max="1" width="14.42578125" style="113" customWidth="1"/>
    <col min="2" max="2" width="13" style="113" customWidth="1"/>
    <col min="3" max="3" width="13.140625" style="113" customWidth="1"/>
    <col min="4" max="4" width="12.28515625" style="113" customWidth="1"/>
    <col min="5" max="9" width="11" style="113" customWidth="1"/>
    <col min="10" max="10" width="11" style="114" customWidth="1"/>
    <col min="11" max="13" width="11" style="113" customWidth="1"/>
    <col min="14" max="14" width="11" style="115" customWidth="1"/>
    <col min="15" max="21" width="11" style="113" customWidth="1"/>
    <col min="22" max="22" width="12.28515625" style="113" customWidth="1"/>
    <col min="23" max="23" width="13.42578125" style="113" customWidth="1"/>
    <col min="24" max="24" width="12.7109375" style="113" customWidth="1"/>
    <col min="25" max="25" width="11" style="113" customWidth="1"/>
    <col min="26" max="26" width="16.5703125" style="113" customWidth="1"/>
    <col min="27" max="29" width="9.28515625" style="113" bestFit="1" customWidth="1"/>
    <col min="30" max="30" width="10.85546875" style="113" bestFit="1" customWidth="1"/>
    <col min="31" max="31" width="9.28515625" style="113" bestFit="1" customWidth="1"/>
    <col min="32" max="32" width="9.140625" style="65"/>
    <col min="33" max="33" width="12.28515625" style="65" bestFit="1" customWidth="1"/>
    <col min="34" max="71" width="9.140625" style="65"/>
    <col min="72" max="16384" width="9.140625" style="113"/>
  </cols>
  <sheetData>
    <row r="1" spans="1:33" ht="194.25" customHeight="1" x14ac:dyDescent="0.2">
      <c r="X1" s="116"/>
      <c r="AC1" s="183" t="s">
        <v>171</v>
      </c>
      <c r="AD1" s="183"/>
      <c r="AE1" s="183"/>
      <c r="AF1" s="183"/>
    </row>
    <row r="2" spans="1:33" ht="15" customHeight="1" x14ac:dyDescent="0.25">
      <c r="A2" s="85"/>
      <c r="B2" s="147"/>
      <c r="C2" s="148"/>
      <c r="D2" s="149"/>
      <c r="E2" s="87"/>
      <c r="F2" s="86"/>
      <c r="G2" s="88"/>
      <c r="H2" s="88"/>
      <c r="I2" s="88"/>
      <c r="J2" s="88"/>
      <c r="K2" s="88"/>
      <c r="L2" s="88"/>
      <c r="M2" s="85"/>
      <c r="N2" s="89"/>
      <c r="O2" s="85"/>
      <c r="P2" s="85"/>
      <c r="Q2" s="70"/>
      <c r="R2" s="70"/>
      <c r="S2" s="70"/>
      <c r="T2" s="70"/>
      <c r="U2" s="70"/>
      <c r="V2" s="70"/>
      <c r="W2" s="70"/>
      <c r="X2" s="74"/>
      <c r="Y2" s="88"/>
      <c r="Z2" s="88"/>
      <c r="AA2" s="70"/>
      <c r="AB2" s="70"/>
      <c r="AC2" s="175" t="s">
        <v>172</v>
      </c>
      <c r="AD2" s="181"/>
      <c r="AE2" s="88"/>
    </row>
    <row r="3" spans="1:33" ht="33.75" customHeight="1" x14ac:dyDescent="0.25">
      <c r="A3" s="85"/>
      <c r="B3" s="147"/>
      <c r="C3" s="150"/>
      <c r="D3" s="149"/>
      <c r="E3" s="87"/>
      <c r="F3" s="86"/>
      <c r="G3" s="146"/>
      <c r="H3" s="179" t="s">
        <v>170</v>
      </c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70"/>
      <c r="T3" s="70"/>
      <c r="U3" s="70"/>
      <c r="V3" s="70"/>
      <c r="W3" s="70"/>
      <c r="X3" s="74"/>
      <c r="Y3" s="146"/>
      <c r="Z3" s="146"/>
      <c r="AA3" s="70"/>
      <c r="AB3" s="70"/>
      <c r="AC3" s="146"/>
      <c r="AD3" s="146"/>
      <c r="AE3" s="146"/>
    </row>
    <row r="4" spans="1:33" ht="15" customHeight="1" x14ac:dyDescent="0.2">
      <c r="A4" s="175" t="s">
        <v>173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88"/>
      <c r="AB4" s="88"/>
      <c r="AC4" s="88"/>
      <c r="AD4" s="88"/>
      <c r="AE4" s="88"/>
    </row>
    <row r="5" spans="1:33" ht="15" customHeight="1" x14ac:dyDescent="0.2">
      <c r="A5" s="70"/>
      <c r="B5" s="70"/>
      <c r="C5" s="90"/>
      <c r="D5" s="90"/>
      <c r="E5" s="90"/>
      <c r="F5" s="90"/>
      <c r="G5" s="70"/>
      <c r="H5" s="70"/>
      <c r="I5" s="70"/>
      <c r="J5" s="70"/>
      <c r="K5" s="90"/>
      <c r="L5" s="90"/>
      <c r="M5" s="90"/>
      <c r="N5" s="91"/>
      <c r="O5" s="70"/>
      <c r="P5" s="70"/>
      <c r="Q5" s="70"/>
      <c r="R5" s="70"/>
      <c r="S5" s="70"/>
      <c r="T5" s="117"/>
      <c r="U5" s="7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3" ht="48.75" customHeight="1" x14ac:dyDescent="0.2">
      <c r="A6" s="178" t="s">
        <v>8</v>
      </c>
      <c r="B6" s="178" t="s">
        <v>9</v>
      </c>
      <c r="C6" s="176" t="s">
        <v>10</v>
      </c>
      <c r="D6" s="176"/>
      <c r="E6" s="176"/>
      <c r="F6" s="176"/>
      <c r="G6" s="177" t="s">
        <v>11</v>
      </c>
      <c r="H6" s="177" t="s">
        <v>12</v>
      </c>
      <c r="I6" s="177" t="s">
        <v>13</v>
      </c>
      <c r="J6" s="178" t="s">
        <v>14</v>
      </c>
      <c r="K6" s="178"/>
      <c r="L6" s="178"/>
      <c r="M6" s="178"/>
      <c r="N6" s="178" t="s">
        <v>15</v>
      </c>
      <c r="O6" s="178"/>
      <c r="P6" s="178"/>
      <c r="Q6" s="177" t="s">
        <v>16</v>
      </c>
      <c r="R6" s="178" t="s">
        <v>17</v>
      </c>
      <c r="S6" s="178"/>
      <c r="T6" s="178"/>
      <c r="U6" s="178"/>
      <c r="V6" s="177" t="s">
        <v>47</v>
      </c>
      <c r="W6" s="178" t="s">
        <v>18</v>
      </c>
      <c r="X6" s="178"/>
      <c r="Y6" s="178"/>
      <c r="Z6" s="178"/>
      <c r="AA6" s="178" t="s">
        <v>158</v>
      </c>
      <c r="AB6" s="178"/>
      <c r="AC6" s="178"/>
      <c r="AD6" s="178"/>
      <c r="AE6" s="178"/>
    </row>
    <row r="7" spans="1:33" ht="15" customHeight="1" x14ac:dyDescent="0.2">
      <c r="A7" s="178"/>
      <c r="B7" s="178"/>
      <c r="C7" s="178" t="s">
        <v>19</v>
      </c>
      <c r="D7" s="178" t="s">
        <v>20</v>
      </c>
      <c r="E7" s="178"/>
      <c r="F7" s="178"/>
      <c r="G7" s="177"/>
      <c r="H7" s="177"/>
      <c r="I7" s="177"/>
      <c r="J7" s="177" t="s">
        <v>19</v>
      </c>
      <c r="K7" s="187" t="s">
        <v>2</v>
      </c>
      <c r="L7" s="188"/>
      <c r="M7" s="189"/>
      <c r="N7" s="176" t="s">
        <v>2</v>
      </c>
      <c r="O7" s="176"/>
      <c r="P7" s="176"/>
      <c r="Q7" s="177"/>
      <c r="R7" s="178" t="s">
        <v>19</v>
      </c>
      <c r="S7" s="176" t="s">
        <v>2</v>
      </c>
      <c r="T7" s="176"/>
      <c r="U7" s="176"/>
      <c r="V7" s="177"/>
      <c r="W7" s="177" t="s">
        <v>21</v>
      </c>
      <c r="X7" s="176" t="s">
        <v>2</v>
      </c>
      <c r="Y7" s="176"/>
      <c r="Z7" s="176"/>
      <c r="AA7" s="177" t="s">
        <v>159</v>
      </c>
      <c r="AB7" s="191" t="s">
        <v>2</v>
      </c>
      <c r="AC7" s="192"/>
      <c r="AD7" s="192"/>
      <c r="AE7" s="193"/>
    </row>
    <row r="8" spans="1:33" ht="15" customHeight="1" x14ac:dyDescent="0.2">
      <c r="A8" s="178"/>
      <c r="B8" s="178"/>
      <c r="C8" s="178"/>
      <c r="D8" s="92" t="s">
        <v>46</v>
      </c>
      <c r="E8" s="92" t="s">
        <v>22</v>
      </c>
      <c r="F8" s="92" t="s">
        <v>23</v>
      </c>
      <c r="G8" s="177"/>
      <c r="H8" s="177"/>
      <c r="I8" s="177"/>
      <c r="J8" s="177"/>
      <c r="K8" s="93" t="s">
        <v>24</v>
      </c>
      <c r="L8" s="93" t="s">
        <v>25</v>
      </c>
      <c r="M8" s="93" t="s">
        <v>26</v>
      </c>
      <c r="N8" s="94" t="s">
        <v>27</v>
      </c>
      <c r="O8" s="92" t="s">
        <v>28</v>
      </c>
      <c r="P8" s="92" t="s">
        <v>29</v>
      </c>
      <c r="Q8" s="177"/>
      <c r="R8" s="190"/>
      <c r="S8" s="95" t="s">
        <v>30</v>
      </c>
      <c r="T8" s="95" t="s">
        <v>31</v>
      </c>
      <c r="U8" s="95" t="s">
        <v>32</v>
      </c>
      <c r="V8" s="177"/>
      <c r="W8" s="177"/>
      <c r="X8" s="92" t="s">
        <v>33</v>
      </c>
      <c r="Y8" s="93" t="s">
        <v>34</v>
      </c>
      <c r="Z8" s="93" t="s">
        <v>35</v>
      </c>
      <c r="AA8" s="177"/>
      <c r="AB8" s="92" t="s">
        <v>160</v>
      </c>
      <c r="AC8" s="92" t="s">
        <v>161</v>
      </c>
      <c r="AD8" s="92" t="s">
        <v>162</v>
      </c>
      <c r="AE8" s="92" t="s">
        <v>163</v>
      </c>
    </row>
    <row r="9" spans="1:33" ht="15" customHeight="1" x14ac:dyDescent="0.2">
      <c r="A9" s="178"/>
      <c r="B9" s="178"/>
      <c r="C9" s="96" t="s">
        <v>36</v>
      </c>
      <c r="D9" s="96" t="s">
        <v>36</v>
      </c>
      <c r="E9" s="96" t="s">
        <v>36</v>
      </c>
      <c r="F9" s="96" t="s">
        <v>36</v>
      </c>
      <c r="G9" s="96" t="s">
        <v>36</v>
      </c>
      <c r="H9" s="96" t="s">
        <v>36</v>
      </c>
      <c r="I9" s="96" t="s">
        <v>3</v>
      </c>
      <c r="J9" s="96" t="s">
        <v>3</v>
      </c>
      <c r="K9" s="96" t="s">
        <v>3</v>
      </c>
      <c r="L9" s="96" t="s">
        <v>3</v>
      </c>
      <c r="M9" s="96" t="s">
        <v>3</v>
      </c>
      <c r="N9" s="97" t="s">
        <v>37</v>
      </c>
      <c r="O9" s="96" t="s">
        <v>37</v>
      </c>
      <c r="P9" s="96" t="s">
        <v>37</v>
      </c>
      <c r="Q9" s="96" t="s">
        <v>37</v>
      </c>
      <c r="R9" s="96" t="s">
        <v>3</v>
      </c>
      <c r="S9" s="96" t="s">
        <v>3</v>
      </c>
      <c r="T9" s="96" t="s">
        <v>3</v>
      </c>
      <c r="U9" s="96" t="s">
        <v>3</v>
      </c>
      <c r="V9" s="96" t="s">
        <v>3</v>
      </c>
      <c r="W9" s="96" t="s">
        <v>3</v>
      </c>
      <c r="X9" s="96" t="s">
        <v>3</v>
      </c>
      <c r="Y9" s="96" t="s">
        <v>3</v>
      </c>
      <c r="Z9" s="96" t="s">
        <v>3</v>
      </c>
      <c r="AA9" s="96" t="s">
        <v>3</v>
      </c>
      <c r="AB9" s="96" t="s">
        <v>3</v>
      </c>
      <c r="AC9" s="96" t="s">
        <v>3</v>
      </c>
      <c r="AD9" s="96" t="s">
        <v>3</v>
      </c>
      <c r="AE9" s="96" t="s">
        <v>3</v>
      </c>
    </row>
    <row r="10" spans="1:33" ht="15" customHeight="1" x14ac:dyDescent="0.2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6">
        <v>14</v>
      </c>
      <c r="O10" s="96">
        <v>15</v>
      </c>
      <c r="P10" s="96">
        <v>16</v>
      </c>
      <c r="Q10" s="96">
        <v>17</v>
      </c>
      <c r="R10" s="96">
        <v>18</v>
      </c>
      <c r="S10" s="96">
        <v>19</v>
      </c>
      <c r="T10" s="96">
        <v>20</v>
      </c>
      <c r="U10" s="96">
        <v>21</v>
      </c>
      <c r="V10" s="96">
        <v>22</v>
      </c>
      <c r="W10" s="96">
        <v>23</v>
      </c>
      <c r="X10" s="96">
        <v>24</v>
      </c>
      <c r="Y10" s="96">
        <v>25</v>
      </c>
      <c r="Z10" s="96">
        <v>26</v>
      </c>
      <c r="AA10" s="96">
        <v>27</v>
      </c>
      <c r="AB10" s="96">
        <v>28</v>
      </c>
      <c r="AC10" s="96">
        <v>29</v>
      </c>
      <c r="AD10" s="96">
        <v>30</v>
      </c>
      <c r="AE10" s="96">
        <v>31</v>
      </c>
    </row>
    <row r="11" spans="1:33" ht="15" customHeight="1" x14ac:dyDescent="0.2">
      <c r="A11" s="101">
        <v>28</v>
      </c>
      <c r="B11" s="184" t="s">
        <v>38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6"/>
      <c r="AA11" s="102"/>
      <c r="AB11" s="102"/>
      <c r="AC11" s="102"/>
      <c r="AD11" s="102"/>
      <c r="AE11" s="102"/>
    </row>
    <row r="12" spans="1:33" ht="23.25" customHeight="1" x14ac:dyDescent="0.2">
      <c r="A12" s="182" t="s">
        <v>164</v>
      </c>
      <c r="B12" s="182"/>
      <c r="C12" s="98"/>
      <c r="D12" s="112"/>
      <c r="E12" s="112"/>
      <c r="F12" s="112"/>
      <c r="G12" s="98"/>
      <c r="H12" s="99"/>
      <c r="I12" s="96"/>
      <c r="J12" s="99"/>
      <c r="K12" s="99"/>
      <c r="L12" s="106"/>
      <c r="M12" s="106"/>
      <c r="N12" s="97"/>
      <c r="O12" s="96"/>
      <c r="P12" s="96"/>
      <c r="Q12" s="99"/>
      <c r="R12" s="96"/>
      <c r="S12" s="103"/>
      <c r="T12" s="103"/>
      <c r="U12" s="103"/>
      <c r="V12" s="100">
        <f>V13+V14+V15</f>
        <v>-23489000</v>
      </c>
      <c r="W12" s="100">
        <f>W13+W14+W15</f>
        <v>28049871</v>
      </c>
      <c r="X12" s="100">
        <f>X13+X14+X15</f>
        <v>28049871</v>
      </c>
      <c r="Y12" s="100"/>
      <c r="Z12" s="100"/>
      <c r="AA12" s="100"/>
      <c r="AB12" s="100"/>
      <c r="AC12" s="100"/>
      <c r="AD12" s="100"/>
      <c r="AE12" s="100"/>
    </row>
    <row r="13" spans="1:33" ht="15" customHeight="1" x14ac:dyDescent="0.2">
      <c r="A13" s="174" t="s">
        <v>116</v>
      </c>
      <c r="B13" s="174"/>
      <c r="C13" s="98">
        <f>D13+E13+F13</f>
        <v>251706.24999999997</v>
      </c>
      <c r="D13" s="90">
        <v>239312.33999999997</v>
      </c>
      <c r="E13" s="90">
        <v>0</v>
      </c>
      <c r="F13" s="90">
        <v>12393.91</v>
      </c>
      <c r="G13" s="104"/>
      <c r="H13" s="104"/>
      <c r="I13" s="90">
        <v>6.83</v>
      </c>
      <c r="J13" s="105">
        <f>K13+L13+M13</f>
        <v>1719153</v>
      </c>
      <c r="K13" s="106">
        <f>ROUND(D13*I13,0)</f>
        <v>1634503</v>
      </c>
      <c r="L13" s="106">
        <f>ROUND(E13*I13,0)</f>
        <v>0</v>
      </c>
      <c r="M13" s="106">
        <f>ROUND(F13*I13,0)</f>
        <v>84650</v>
      </c>
      <c r="N13" s="107">
        <v>91.9</v>
      </c>
      <c r="O13" s="107">
        <v>0</v>
      </c>
      <c r="P13" s="108"/>
      <c r="Q13" s="108">
        <v>95</v>
      </c>
      <c r="R13" s="111"/>
      <c r="S13" s="111"/>
      <c r="T13" s="111"/>
      <c r="U13" s="111"/>
      <c r="V13" s="110">
        <v>-25295919</v>
      </c>
      <c r="W13" s="111">
        <f>X13+Y13+Z13+R13</f>
        <v>-8171884</v>
      </c>
      <c r="X13" s="110">
        <f>CEILING(K13*N13*Q13*12/10000+V13-AB13+AE13,1)</f>
        <v>-8171884</v>
      </c>
      <c r="Y13" s="110"/>
      <c r="Z13" s="110"/>
      <c r="AA13" s="111"/>
      <c r="AB13" s="110">
        <v>0</v>
      </c>
      <c r="AC13" s="110"/>
      <c r="AD13" s="108">
        <f>ROUND(K13*N13*12/100,0)-ROUND(K13*N13*Q13*12/10000,0)</f>
        <v>901265</v>
      </c>
      <c r="AE13" s="110"/>
      <c r="AG13" s="68"/>
    </row>
    <row r="14" spans="1:33" ht="15" customHeight="1" x14ac:dyDescent="0.2">
      <c r="A14" s="174" t="s">
        <v>118</v>
      </c>
      <c r="B14" s="174"/>
      <c r="C14" s="98">
        <f>D14+E14+F14</f>
        <v>252871.54999999996</v>
      </c>
      <c r="D14" s="90">
        <v>240477.63999999996</v>
      </c>
      <c r="E14" s="90">
        <v>0</v>
      </c>
      <c r="F14" s="90">
        <v>12393.91</v>
      </c>
      <c r="G14" s="90"/>
      <c r="H14" s="90"/>
      <c r="I14" s="90">
        <v>6.83</v>
      </c>
      <c r="J14" s="105">
        <f t="shared" ref="J14:J15" si="0">K14+L14+M14</f>
        <v>1727112</v>
      </c>
      <c r="K14" s="106">
        <f t="shared" ref="K14:K15" si="1">ROUND(D14*I14,0)</f>
        <v>1642462</v>
      </c>
      <c r="L14" s="106">
        <f t="shared" ref="L14:L15" si="2">ROUND(E14*I14,0)</f>
        <v>0</v>
      </c>
      <c r="M14" s="106">
        <f t="shared" ref="M14:M15" si="3">ROUND(F14*I14,0)</f>
        <v>84650</v>
      </c>
      <c r="N14" s="107">
        <v>91.9</v>
      </c>
      <c r="O14" s="107">
        <v>0</v>
      </c>
      <c r="P14" s="108"/>
      <c r="Q14" s="108">
        <v>95</v>
      </c>
      <c r="R14" s="111"/>
      <c r="S14" s="111"/>
      <c r="T14" s="111"/>
      <c r="U14" s="108"/>
      <c r="V14" s="110">
        <f>AD13</f>
        <v>901265</v>
      </c>
      <c r="W14" s="111">
        <f>X14+Y14+Z14+R14</f>
        <v>18108683</v>
      </c>
      <c r="X14" s="110">
        <f>CEILING(K14*N14*Q14*12/10000+V14-AB14+AE14,1)</f>
        <v>18108683</v>
      </c>
      <c r="Y14" s="108"/>
      <c r="Z14" s="108"/>
      <c r="AA14" s="111"/>
      <c r="AB14" s="110">
        <v>0</v>
      </c>
      <c r="AC14" s="108"/>
      <c r="AD14" s="108">
        <f t="shared" ref="AD14:AD15" si="4">ROUND(K14*N14*12/100,0)-ROUND(K14*N14*Q14*12/10000,0)</f>
        <v>905654</v>
      </c>
      <c r="AE14" s="108">
        <v>0</v>
      </c>
      <c r="AG14" s="68"/>
    </row>
    <row r="15" spans="1:33" ht="15" customHeight="1" x14ac:dyDescent="0.2">
      <c r="A15" s="174" t="s">
        <v>117</v>
      </c>
      <c r="B15" s="174"/>
      <c r="C15" s="98">
        <f>D15+E15+F15</f>
        <v>252871.54999999996</v>
      </c>
      <c r="D15" s="90">
        <v>240477.63999999996</v>
      </c>
      <c r="E15" s="90">
        <v>0</v>
      </c>
      <c r="F15" s="90">
        <v>12393.91</v>
      </c>
      <c r="G15" s="90"/>
      <c r="H15" s="90"/>
      <c r="I15" s="90">
        <v>6.83</v>
      </c>
      <c r="J15" s="105">
        <f t="shared" si="0"/>
        <v>1727112</v>
      </c>
      <c r="K15" s="106">
        <f t="shared" si="1"/>
        <v>1642462</v>
      </c>
      <c r="L15" s="106">
        <f t="shared" si="2"/>
        <v>0</v>
      </c>
      <c r="M15" s="106">
        <f t="shared" si="3"/>
        <v>84650</v>
      </c>
      <c r="N15" s="107">
        <v>91.9</v>
      </c>
      <c r="O15" s="107">
        <v>0</v>
      </c>
      <c r="P15" s="108"/>
      <c r="Q15" s="108">
        <v>95</v>
      </c>
      <c r="R15" s="111"/>
      <c r="S15" s="111"/>
      <c r="T15" s="111"/>
      <c r="U15" s="108"/>
      <c r="V15" s="110">
        <f>AD14</f>
        <v>905654</v>
      </c>
      <c r="W15" s="111">
        <f>X15+Y15+Z15+R15</f>
        <v>18113072</v>
      </c>
      <c r="X15" s="110">
        <f>CEILING(K15*N15*Q15*12/10000+V15-AB15+AE15,1)</f>
        <v>18113072</v>
      </c>
      <c r="Y15" s="109"/>
      <c r="Z15" s="109"/>
      <c r="AA15" s="111"/>
      <c r="AB15" s="110">
        <v>0</v>
      </c>
      <c r="AC15" s="109"/>
      <c r="AD15" s="108">
        <f t="shared" si="4"/>
        <v>905654</v>
      </c>
      <c r="AE15" s="109"/>
    </row>
    <row r="16" spans="1:33" s="65" customFormat="1" ht="15" customHeight="1" x14ac:dyDescent="0.2"/>
    <row r="17" s="65" customFormat="1" ht="15" customHeight="1" x14ac:dyDescent="0.2"/>
    <row r="18" s="65" customFormat="1" ht="15" customHeight="1" x14ac:dyDescent="0.2"/>
    <row r="19" s="65" customFormat="1" ht="15" customHeight="1" x14ac:dyDescent="0.2"/>
    <row r="20" s="65" customFormat="1" ht="15" customHeight="1" x14ac:dyDescent="0.2"/>
    <row r="21" s="65" customFormat="1" ht="15" customHeight="1" x14ac:dyDescent="0.2"/>
    <row r="22" s="65" customFormat="1" ht="15" customHeight="1" x14ac:dyDescent="0.2"/>
    <row r="23" s="65" customFormat="1" ht="15" customHeight="1" x14ac:dyDescent="0.2"/>
    <row r="24" s="65" customFormat="1" ht="15" customHeight="1" x14ac:dyDescent="0.2"/>
    <row r="25" s="65" customFormat="1" ht="15" customHeight="1" x14ac:dyDescent="0.2"/>
    <row r="26" s="65" customFormat="1" ht="15" customHeight="1" x14ac:dyDescent="0.2"/>
    <row r="27" s="65" customFormat="1" ht="15" customHeight="1" x14ac:dyDescent="0.2"/>
    <row r="28" s="65" customFormat="1" ht="15" customHeight="1" x14ac:dyDescent="0.2"/>
    <row r="29" s="65" customFormat="1" ht="15" customHeight="1" x14ac:dyDescent="0.2"/>
    <row r="30" s="65" customFormat="1" ht="15" customHeight="1" x14ac:dyDescent="0.2"/>
    <row r="31" s="65" customFormat="1" ht="15" customHeight="1" x14ac:dyDescent="0.2"/>
    <row r="32" s="65" customFormat="1" ht="15" customHeight="1" x14ac:dyDescent="0.2"/>
    <row r="33" s="65" customFormat="1" ht="15" customHeight="1" x14ac:dyDescent="0.2"/>
    <row r="34" s="65" customFormat="1" ht="15" customHeight="1" x14ac:dyDescent="0.2"/>
    <row r="35" s="65" customFormat="1" ht="15" customHeight="1" x14ac:dyDescent="0.2"/>
    <row r="36" s="65" customFormat="1" ht="15" customHeight="1" x14ac:dyDescent="0.2"/>
    <row r="37" s="65" customFormat="1" ht="15" customHeight="1" x14ac:dyDescent="0.2"/>
    <row r="38" s="65" customFormat="1" ht="15" customHeight="1" x14ac:dyDescent="0.2"/>
    <row r="39" s="65" customFormat="1" ht="15" customHeight="1" x14ac:dyDescent="0.2"/>
    <row r="40" s="65" customFormat="1" ht="15" customHeight="1" x14ac:dyDescent="0.2"/>
    <row r="41" s="65" customFormat="1" ht="15" customHeight="1" x14ac:dyDescent="0.2"/>
    <row r="42" s="65" customFormat="1" ht="15" customHeight="1" x14ac:dyDescent="0.2"/>
    <row r="43" s="65" customFormat="1" ht="15" customHeight="1" x14ac:dyDescent="0.2"/>
    <row r="44" s="65" customFormat="1" ht="15" customHeight="1" x14ac:dyDescent="0.2"/>
    <row r="45" s="65" customFormat="1" ht="15" customHeight="1" x14ac:dyDescent="0.2"/>
    <row r="46" s="65" customFormat="1" ht="15" customHeight="1" x14ac:dyDescent="0.2"/>
    <row r="47" s="65" customFormat="1" ht="15" customHeight="1" x14ac:dyDescent="0.2"/>
    <row r="48" s="65" customFormat="1" ht="15" customHeight="1" x14ac:dyDescent="0.2"/>
    <row r="49" s="65" customFormat="1" ht="15" customHeight="1" x14ac:dyDescent="0.2"/>
    <row r="50" s="65" customFormat="1" ht="15" customHeight="1" x14ac:dyDescent="0.2"/>
    <row r="51" s="65" customFormat="1" ht="15" customHeight="1" x14ac:dyDescent="0.2"/>
    <row r="52" s="65" customFormat="1" ht="15" customHeight="1" x14ac:dyDescent="0.2"/>
    <row r="53" s="65" customFormat="1" ht="15" customHeight="1" x14ac:dyDescent="0.2"/>
    <row r="54" s="65" customFormat="1" ht="15" customHeight="1" x14ac:dyDescent="0.2"/>
    <row r="55" s="65" customFormat="1" ht="15" customHeight="1" x14ac:dyDescent="0.2"/>
    <row r="56" s="65" customFormat="1" ht="15" customHeight="1" x14ac:dyDescent="0.2"/>
    <row r="57" s="65" customFormat="1" ht="15" customHeight="1" x14ac:dyDescent="0.2"/>
    <row r="58" s="65" customFormat="1" ht="15" customHeight="1" x14ac:dyDescent="0.2"/>
    <row r="59" s="65" customFormat="1" ht="15" customHeight="1" x14ac:dyDescent="0.2"/>
    <row r="60" s="65" customFormat="1" ht="15" customHeight="1" x14ac:dyDescent="0.2"/>
    <row r="61" s="65" customFormat="1" ht="15" customHeight="1" x14ac:dyDescent="0.2"/>
    <row r="62" s="65" customFormat="1" ht="15" customHeight="1" x14ac:dyDescent="0.2"/>
    <row r="63" s="65" customFormat="1" ht="15" customHeight="1" x14ac:dyDescent="0.2"/>
    <row r="64" s="65" customFormat="1" ht="15" customHeight="1" x14ac:dyDescent="0.2"/>
    <row r="65" s="65" customFormat="1" ht="15" customHeight="1" x14ac:dyDescent="0.2"/>
    <row r="66" s="65" customFormat="1" ht="15" customHeight="1" x14ac:dyDescent="0.2"/>
    <row r="67" s="65" customFormat="1" ht="15" customHeight="1" x14ac:dyDescent="0.2"/>
    <row r="68" s="65" customFormat="1" ht="15" customHeight="1" x14ac:dyDescent="0.2"/>
    <row r="69" s="65" customFormat="1" ht="15" customHeight="1" x14ac:dyDescent="0.2"/>
    <row r="70" s="65" customFormat="1" ht="15" customHeight="1" x14ac:dyDescent="0.2"/>
    <row r="71" s="65" customFormat="1" ht="15" customHeight="1" x14ac:dyDescent="0.2"/>
    <row r="72" s="65" customFormat="1" ht="15" customHeight="1" x14ac:dyDescent="0.2"/>
    <row r="73" s="65" customFormat="1" ht="15" customHeight="1" x14ac:dyDescent="0.2"/>
    <row r="74" s="65" customFormat="1" ht="15" customHeight="1" x14ac:dyDescent="0.2"/>
    <row r="75" s="65" customFormat="1" ht="15" customHeight="1" x14ac:dyDescent="0.2"/>
    <row r="76" s="65" customFormat="1" ht="15" customHeight="1" x14ac:dyDescent="0.2"/>
    <row r="77" s="65" customFormat="1" ht="15" customHeight="1" x14ac:dyDescent="0.2"/>
    <row r="78" s="65" customFormat="1" ht="15" customHeight="1" x14ac:dyDescent="0.2"/>
    <row r="79" s="65" customFormat="1" ht="15" customHeight="1" x14ac:dyDescent="0.2"/>
    <row r="80" s="65" customFormat="1" ht="15" customHeight="1" x14ac:dyDescent="0.2"/>
    <row r="81" s="65" customFormat="1" ht="15" customHeight="1" x14ac:dyDescent="0.2"/>
    <row r="82" s="65" customFormat="1" ht="15" customHeight="1" x14ac:dyDescent="0.2"/>
    <row r="83" s="65" customFormat="1" ht="15" customHeight="1" x14ac:dyDescent="0.2"/>
    <row r="84" s="65" customFormat="1" ht="15" customHeight="1" x14ac:dyDescent="0.2"/>
    <row r="85" s="65" customFormat="1" ht="15" customHeight="1" x14ac:dyDescent="0.2"/>
    <row r="86" s="65" customFormat="1" ht="15" customHeight="1" x14ac:dyDescent="0.2"/>
    <row r="87" s="65" customFormat="1" ht="15" customHeight="1" x14ac:dyDescent="0.2"/>
    <row r="88" s="65" customFormat="1" ht="15" customHeight="1" x14ac:dyDescent="0.2"/>
    <row r="89" s="65" customFormat="1" ht="15" customHeight="1" x14ac:dyDescent="0.2"/>
    <row r="90" s="65" customFormat="1" ht="15" customHeight="1" x14ac:dyDescent="0.2"/>
    <row r="91" s="65" customFormat="1" ht="15" customHeight="1" x14ac:dyDescent="0.2"/>
    <row r="92" s="65" customFormat="1" ht="15" customHeight="1" x14ac:dyDescent="0.2"/>
    <row r="93" s="65" customFormat="1" ht="15" customHeight="1" x14ac:dyDescent="0.2"/>
    <row r="94" s="65" customFormat="1" ht="15" customHeight="1" x14ac:dyDescent="0.2"/>
    <row r="95" s="65" customFormat="1" ht="15" customHeight="1" x14ac:dyDescent="0.2"/>
    <row r="96" s="65" customFormat="1" ht="15" customHeight="1" x14ac:dyDescent="0.2"/>
    <row r="97" s="65" customFormat="1" ht="15" customHeight="1" x14ac:dyDescent="0.2"/>
    <row r="98" s="65" customFormat="1" ht="15" customHeight="1" x14ac:dyDescent="0.2"/>
    <row r="99" s="65" customFormat="1" ht="15" customHeight="1" x14ac:dyDescent="0.2"/>
    <row r="100" s="65" customFormat="1" ht="15" customHeight="1" x14ac:dyDescent="0.2"/>
    <row r="101" s="65" customFormat="1" ht="15" customHeight="1" x14ac:dyDescent="0.2"/>
    <row r="102" s="65" customFormat="1" ht="15" customHeight="1" x14ac:dyDescent="0.2"/>
    <row r="103" s="65" customFormat="1" ht="15" customHeight="1" x14ac:dyDescent="0.2"/>
    <row r="104" s="65" customFormat="1" ht="15" customHeight="1" x14ac:dyDescent="0.2"/>
    <row r="105" s="65" customFormat="1" ht="15" customHeight="1" x14ac:dyDescent="0.2"/>
    <row r="106" s="65" customFormat="1" ht="15" customHeight="1" x14ac:dyDescent="0.2"/>
  </sheetData>
  <customSheetViews>
    <customSheetView guid="{81CA61EB-8C68-4259-A50A-8C06B9A2A8F3}" showPageBreaks="1" fitToPage="1" hiddenColumns="1" view="pageBreakPreview" topLeftCell="I232">
      <selection activeCell="S256" sqref="S256"/>
      <pageMargins left="0.19685039370078741" right="0.19685039370078741" top="0.59055118110236227" bottom="0.19685039370078741" header="0.31496062992125984" footer="0"/>
      <pageSetup paperSize="9" scale="46" fitToHeight="3" orientation="landscape" r:id="rId1"/>
      <headerFooter>
        <oddHeader>&amp;C&amp;P</oddHeader>
      </headerFooter>
    </customSheetView>
    <customSheetView guid="{C7B8E901-A074-42B4-AEE1-26FFFE50BAA0}" scale="90" showPageBreaks="1" fitToPage="1" hiddenColumns="1" view="pageBreakPreview" topLeftCell="M4">
      <pane ySplit="6" topLeftCell="A10" activePane="bottomLeft" state="frozen"/>
      <selection pane="bottomLeft" activeCell="A5" sqref="A1:Z1048576"/>
      <pageMargins left="0.19685039370078741" right="0.19685039370078741" top="0.59055118110236227" bottom="0.19685039370078741" header="0.31496062992125984" footer="0"/>
      <pageSetup paperSize="9" scale="46" fitToHeight="3" orientation="landscape" r:id="rId2"/>
      <headerFooter>
        <oddHeader>&amp;C&amp;P</oddHeader>
      </headerFooter>
    </customSheetView>
    <customSheetView guid="{4A8DFC92-9EFC-4DFF-A295-D9436CC66CD9}" scale="90" showPageBreaks="1" fitToPage="1" hiddenColumns="1" view="pageBreakPreview" topLeftCell="A4">
      <pane ySplit="6" topLeftCell="A10" activePane="bottomLeft" state="frozen"/>
      <selection pane="bottomLeft" activeCell="A5" sqref="A1:Z1048576"/>
      <pageMargins left="0.19685039370078741" right="0.19685039370078741" top="0.59055118110236227" bottom="0.19685039370078741" header="0.31496062992125984" footer="0"/>
      <pageSetup paperSize="9" scale="46" fitToHeight="3" orientation="landscape" r:id="rId3"/>
      <headerFooter>
        <oddHeader>&amp;C&amp;P</oddHeader>
      </headerFooter>
    </customSheetView>
  </customSheetViews>
  <mergeCells count="33">
    <mergeCell ref="A15:B15"/>
    <mergeCell ref="B11:Z11"/>
    <mergeCell ref="AA6:AE6"/>
    <mergeCell ref="C7:C8"/>
    <mergeCell ref="D7:F7"/>
    <mergeCell ref="J7:J8"/>
    <mergeCell ref="K7:M7"/>
    <mergeCell ref="N7:P7"/>
    <mergeCell ref="R7:R8"/>
    <mergeCell ref="S7:U7"/>
    <mergeCell ref="W7:W8"/>
    <mergeCell ref="X7:Z7"/>
    <mergeCell ref="AA7:AA8"/>
    <mergeCell ref="AB7:AE7"/>
    <mergeCell ref="A6:A9"/>
    <mergeCell ref="H3:R3"/>
    <mergeCell ref="AC2:AD2"/>
    <mergeCell ref="A12:B12"/>
    <mergeCell ref="A13:B13"/>
    <mergeCell ref="AC1:AF1"/>
    <mergeCell ref="A14:B14"/>
    <mergeCell ref="A4:Z4"/>
    <mergeCell ref="C6:F6"/>
    <mergeCell ref="G6:G8"/>
    <mergeCell ref="H6:H8"/>
    <mergeCell ref="I6:I8"/>
    <mergeCell ref="J6:M6"/>
    <mergeCell ref="N6:P6"/>
    <mergeCell ref="Q6:Q8"/>
    <mergeCell ref="R6:U6"/>
    <mergeCell ref="V6:V8"/>
    <mergeCell ref="W6:Z6"/>
    <mergeCell ref="B6:B9"/>
  </mergeCells>
  <conditionalFormatting sqref="R13:R15 Y15:Z15">
    <cfRule type="cellIs" dxfId="2" priority="30" stopIfTrue="1" operator="lessThan">
      <formula>0</formula>
    </cfRule>
  </conditionalFormatting>
  <conditionalFormatting sqref="AE15">
    <cfRule type="cellIs" dxfId="1" priority="28" stopIfTrue="1" operator="lessThan">
      <formula>0</formula>
    </cfRule>
  </conditionalFormatting>
  <conditionalFormatting sqref="AC15">
    <cfRule type="cellIs" dxfId="0" priority="1" stopIfTrue="1" operator="lessThan">
      <formula>0</formula>
    </cfRule>
  </conditionalFormatting>
  <pageMargins left="0.19685039370078741" right="0.19685039370078741" top="0" bottom="0" header="0" footer="0"/>
  <pageSetup paperSize="9" scale="45" fitToHeight="3" orientation="landscape" r:id="rId4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8"/>
  <sheetViews>
    <sheetView zoomScale="80" zoomScaleNormal="80" workbookViewId="0">
      <pane xSplit="2" ySplit="8" topLeftCell="P36" activePane="bottomRight" state="frozen"/>
      <selection pane="topRight" activeCell="C1" sqref="C1"/>
      <selection pane="bottomLeft" activeCell="A9" sqref="A9"/>
      <selection pane="bottomRight" activeCell="A2" sqref="A2:Y2"/>
    </sheetView>
  </sheetViews>
  <sheetFormatPr defaultColWidth="9.140625" defaultRowHeight="15" customHeight="1" x14ac:dyDescent="0.2"/>
  <cols>
    <col min="1" max="1" width="5.85546875" style="31" customWidth="1"/>
    <col min="2" max="2" width="35.5703125" style="32" customWidth="1"/>
    <col min="3" max="3" width="8.28515625" style="33" customWidth="1"/>
    <col min="4" max="4" width="9" style="33" customWidth="1"/>
    <col min="5" max="5" width="5.5703125" style="33" customWidth="1"/>
    <col min="6" max="8" width="6" style="33" customWidth="1"/>
    <col min="9" max="11" width="10" style="34" customWidth="1"/>
    <col min="12" max="13" width="5.7109375" style="34" customWidth="1"/>
    <col min="14" max="14" width="5.7109375" style="35" customWidth="1"/>
    <col min="15" max="15" width="14.28515625" style="40" customWidth="1"/>
    <col min="16" max="18" width="5.7109375" style="40" customWidth="1"/>
    <col min="19" max="19" width="15.5703125" style="40" customWidth="1"/>
    <col min="20" max="20" width="15.5703125" style="41" customWidth="1"/>
    <col min="21" max="21" width="16.28515625" style="1" customWidth="1"/>
    <col min="22" max="22" width="13" style="1" customWidth="1"/>
    <col min="23" max="23" width="5.7109375" style="1" customWidth="1"/>
    <col min="24" max="24" width="5.7109375" style="33" customWidth="1"/>
    <col min="25" max="25" width="11.5703125" style="133" customWidth="1"/>
    <col min="26" max="26" width="10.140625" style="65" bestFit="1" customWidth="1"/>
    <col min="27" max="27" width="9.28515625" style="65" bestFit="1" customWidth="1"/>
    <col min="28" max="52" width="9.140625" style="65"/>
    <col min="53" max="16384" width="9.140625" style="2"/>
  </cols>
  <sheetData>
    <row r="1" spans="1:52" ht="15" customHeight="1" x14ac:dyDescent="0.2">
      <c r="Y1" s="133" t="s">
        <v>48</v>
      </c>
    </row>
    <row r="2" spans="1:52" ht="15" customHeight="1" x14ac:dyDescent="0.2">
      <c r="A2" s="202" t="s">
        <v>169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52" ht="15" customHeight="1" x14ac:dyDescent="0.2">
      <c r="A3" s="197" t="s">
        <v>49</v>
      </c>
      <c r="B3" s="203" t="s">
        <v>50</v>
      </c>
      <c r="C3" s="197" t="s">
        <v>51</v>
      </c>
      <c r="D3" s="197" t="s">
        <v>52</v>
      </c>
      <c r="E3" s="197" t="s">
        <v>53</v>
      </c>
      <c r="F3" s="197" t="s">
        <v>54</v>
      </c>
      <c r="G3" s="197" t="s">
        <v>55</v>
      </c>
      <c r="H3" s="197" t="s">
        <v>56</v>
      </c>
      <c r="I3" s="206" t="s">
        <v>57</v>
      </c>
      <c r="J3" s="194" t="s">
        <v>58</v>
      </c>
      <c r="K3" s="195"/>
      <c r="L3" s="195"/>
      <c r="M3" s="196"/>
      <c r="N3" s="197" t="s">
        <v>59</v>
      </c>
      <c r="O3" s="198" t="s">
        <v>60</v>
      </c>
      <c r="P3" s="198"/>
      <c r="Q3" s="198"/>
      <c r="R3" s="198"/>
      <c r="S3" s="198"/>
      <c r="T3" s="197" t="s">
        <v>61</v>
      </c>
      <c r="U3" s="197"/>
      <c r="V3" s="197"/>
      <c r="W3" s="197"/>
      <c r="X3" s="197"/>
      <c r="Y3" s="207" t="s">
        <v>62</v>
      </c>
    </row>
    <row r="4" spans="1:52" ht="15" customHeight="1" x14ac:dyDescent="0.2">
      <c r="A4" s="197"/>
      <c r="B4" s="204"/>
      <c r="C4" s="197"/>
      <c r="D4" s="197"/>
      <c r="E4" s="197"/>
      <c r="F4" s="197"/>
      <c r="G4" s="197"/>
      <c r="H4" s="197"/>
      <c r="I4" s="206"/>
      <c r="J4" s="206" t="s">
        <v>63</v>
      </c>
      <c r="K4" s="206" t="s">
        <v>64</v>
      </c>
      <c r="L4" s="206" t="s">
        <v>65</v>
      </c>
      <c r="M4" s="206" t="s">
        <v>66</v>
      </c>
      <c r="N4" s="197"/>
      <c r="O4" s="198" t="s">
        <v>63</v>
      </c>
      <c r="P4" s="198" t="s">
        <v>67</v>
      </c>
      <c r="Q4" s="198"/>
      <c r="R4" s="198"/>
      <c r="S4" s="198"/>
      <c r="T4" s="198" t="s">
        <v>63</v>
      </c>
      <c r="U4" s="197" t="s">
        <v>67</v>
      </c>
      <c r="V4" s="197"/>
      <c r="W4" s="197"/>
      <c r="X4" s="197"/>
      <c r="Y4" s="207"/>
    </row>
    <row r="5" spans="1:52" ht="15" customHeight="1" x14ac:dyDescent="0.2">
      <c r="A5" s="197"/>
      <c r="B5" s="204"/>
      <c r="C5" s="197"/>
      <c r="D5" s="197"/>
      <c r="E5" s="197"/>
      <c r="F5" s="197"/>
      <c r="G5" s="197"/>
      <c r="H5" s="197"/>
      <c r="I5" s="206"/>
      <c r="J5" s="206"/>
      <c r="K5" s="206"/>
      <c r="L5" s="206"/>
      <c r="M5" s="206"/>
      <c r="N5" s="197"/>
      <c r="O5" s="198"/>
      <c r="P5" s="198" t="s">
        <v>68</v>
      </c>
      <c r="Q5" s="198" t="s">
        <v>69</v>
      </c>
      <c r="R5" s="198" t="s">
        <v>70</v>
      </c>
      <c r="S5" s="198" t="s">
        <v>71</v>
      </c>
      <c r="T5" s="198"/>
      <c r="U5" s="199" t="s">
        <v>72</v>
      </c>
      <c r="V5" s="199" t="s">
        <v>73</v>
      </c>
      <c r="W5" s="199" t="s">
        <v>74</v>
      </c>
      <c r="X5" s="197" t="s">
        <v>75</v>
      </c>
      <c r="Y5" s="207"/>
    </row>
    <row r="6" spans="1:52" ht="15" customHeight="1" x14ac:dyDescent="0.2">
      <c r="A6" s="197"/>
      <c r="B6" s="204"/>
      <c r="C6" s="197"/>
      <c r="D6" s="197"/>
      <c r="E6" s="197"/>
      <c r="F6" s="197"/>
      <c r="G6" s="197"/>
      <c r="H6" s="197"/>
      <c r="I6" s="206"/>
      <c r="J6" s="206"/>
      <c r="K6" s="206"/>
      <c r="L6" s="206"/>
      <c r="M6" s="206"/>
      <c r="N6" s="197"/>
      <c r="O6" s="198"/>
      <c r="P6" s="198"/>
      <c r="Q6" s="198"/>
      <c r="R6" s="198"/>
      <c r="S6" s="198"/>
      <c r="T6" s="198"/>
      <c r="U6" s="199"/>
      <c r="V6" s="199"/>
      <c r="W6" s="199"/>
      <c r="X6" s="197"/>
      <c r="Y6" s="207"/>
    </row>
    <row r="7" spans="1:52" ht="15" customHeight="1" x14ac:dyDescent="0.2">
      <c r="A7" s="197"/>
      <c r="B7" s="205"/>
      <c r="C7" s="197"/>
      <c r="D7" s="197"/>
      <c r="E7" s="197"/>
      <c r="F7" s="197"/>
      <c r="G7" s="197"/>
      <c r="H7" s="197"/>
      <c r="I7" s="206" t="s">
        <v>76</v>
      </c>
      <c r="J7" s="81" t="s">
        <v>76</v>
      </c>
      <c r="K7" s="81" t="s">
        <v>76</v>
      </c>
      <c r="L7" s="81" t="s">
        <v>76</v>
      </c>
      <c r="M7" s="81" t="s">
        <v>76</v>
      </c>
      <c r="N7" s="36" t="s">
        <v>77</v>
      </c>
      <c r="O7" s="79" t="s">
        <v>3</v>
      </c>
      <c r="P7" s="79" t="s">
        <v>3</v>
      </c>
      <c r="Q7" s="79" t="s">
        <v>3</v>
      </c>
      <c r="R7" s="79" t="s">
        <v>3</v>
      </c>
      <c r="S7" s="79" t="s">
        <v>3</v>
      </c>
      <c r="T7" s="79" t="s">
        <v>3</v>
      </c>
      <c r="U7" s="80" t="s">
        <v>3</v>
      </c>
      <c r="V7" s="80" t="s">
        <v>3</v>
      </c>
      <c r="W7" s="80" t="s">
        <v>3</v>
      </c>
      <c r="X7" s="78" t="s">
        <v>3</v>
      </c>
      <c r="Y7" s="134" t="s">
        <v>78</v>
      </c>
    </row>
    <row r="8" spans="1:52" s="8" customFormat="1" ht="15" customHeight="1" x14ac:dyDescent="0.2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>
        <v>16</v>
      </c>
      <c r="Q8" s="53">
        <v>17</v>
      </c>
      <c r="R8" s="53">
        <v>18</v>
      </c>
      <c r="S8" s="53">
        <v>19</v>
      </c>
      <c r="T8" s="53">
        <v>20</v>
      </c>
      <c r="U8" s="53">
        <v>21</v>
      </c>
      <c r="V8" s="53">
        <v>22</v>
      </c>
      <c r="W8" s="53">
        <v>23</v>
      </c>
      <c r="X8" s="53">
        <v>24</v>
      </c>
      <c r="Y8" s="135">
        <v>25</v>
      </c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</row>
    <row r="9" spans="1:52" ht="15" customHeight="1" x14ac:dyDescent="0.2">
      <c r="A9" s="30">
        <v>1</v>
      </c>
      <c r="B9" s="38" t="s">
        <v>85</v>
      </c>
      <c r="C9" s="139"/>
      <c r="D9" s="84"/>
      <c r="E9" s="10"/>
      <c r="F9" s="139"/>
      <c r="G9" s="139"/>
      <c r="H9" s="139"/>
      <c r="I9" s="56"/>
      <c r="J9" s="56"/>
      <c r="K9" s="56"/>
      <c r="L9" s="14"/>
      <c r="M9" s="11"/>
      <c r="N9" s="13"/>
      <c r="O9" s="44"/>
      <c r="P9" s="42"/>
      <c r="Q9" s="42"/>
      <c r="R9" s="42"/>
      <c r="S9" s="44"/>
      <c r="T9" s="43"/>
      <c r="U9" s="5"/>
      <c r="V9" s="5"/>
      <c r="W9" s="5"/>
      <c r="X9" s="9"/>
      <c r="Y9" s="136"/>
    </row>
    <row r="10" spans="1:52" s="8" customFormat="1" ht="27.75" customHeight="1" x14ac:dyDescent="0.2">
      <c r="A10" s="200" t="s">
        <v>119</v>
      </c>
      <c r="B10" s="201"/>
      <c r="C10" s="140"/>
      <c r="D10" s="39"/>
      <c r="E10" s="7"/>
      <c r="F10" s="140"/>
      <c r="G10" s="140"/>
      <c r="H10" s="140"/>
      <c r="I10" s="142">
        <f>I11+I12+I14</f>
        <v>35616.810000000005</v>
      </c>
      <c r="J10" s="142">
        <f t="shared" ref="J10:W10" si="0">J11+J12+J14</f>
        <v>31422.920000000002</v>
      </c>
      <c r="K10" s="142">
        <f t="shared" si="0"/>
        <v>30896.39</v>
      </c>
      <c r="L10" s="142">
        <f t="shared" si="0"/>
        <v>0</v>
      </c>
      <c r="M10" s="142">
        <f t="shared" si="0"/>
        <v>0</v>
      </c>
      <c r="N10" s="142">
        <f t="shared" si="0"/>
        <v>0</v>
      </c>
      <c r="O10" s="142">
        <f t="shared" si="0"/>
        <v>548077484</v>
      </c>
      <c r="P10" s="142">
        <f t="shared" si="0"/>
        <v>0</v>
      </c>
      <c r="Q10" s="142">
        <f t="shared" si="0"/>
        <v>0</v>
      </c>
      <c r="R10" s="142">
        <f t="shared" si="0"/>
        <v>0</v>
      </c>
      <c r="S10" s="142">
        <f t="shared" si="0"/>
        <v>548077484</v>
      </c>
      <c r="T10" s="142">
        <f t="shared" si="0"/>
        <v>548077484</v>
      </c>
      <c r="U10" s="142">
        <f t="shared" si="0"/>
        <v>516789857</v>
      </c>
      <c r="V10" s="142">
        <f t="shared" si="0"/>
        <v>31287627</v>
      </c>
      <c r="W10" s="142">
        <f t="shared" si="0"/>
        <v>0</v>
      </c>
      <c r="X10" s="37"/>
      <c r="Y10" s="137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</row>
    <row r="11" spans="1:52" s="8" customFormat="1" ht="15" customHeight="1" x14ac:dyDescent="0.2">
      <c r="A11" s="30" t="s">
        <v>120</v>
      </c>
      <c r="B11" s="38"/>
      <c r="C11" s="140"/>
      <c r="D11" s="39"/>
      <c r="E11" s="7"/>
      <c r="F11" s="140"/>
      <c r="G11" s="140"/>
      <c r="H11" s="140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37"/>
      <c r="Y11" s="137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</row>
    <row r="12" spans="1:52" s="8" customFormat="1" ht="15" customHeight="1" x14ac:dyDescent="0.2">
      <c r="A12" s="30" t="s">
        <v>121</v>
      </c>
      <c r="B12" s="38"/>
      <c r="C12" s="140"/>
      <c r="D12" s="39"/>
      <c r="E12" s="7"/>
      <c r="F12" s="140"/>
      <c r="G12" s="140"/>
      <c r="H12" s="140"/>
      <c r="I12" s="142">
        <f>SUM(I13)</f>
        <v>298.12</v>
      </c>
      <c r="J12" s="142">
        <f t="shared" ref="J12:W12" si="1">SUM(J13)</f>
        <v>273.5</v>
      </c>
      <c r="K12" s="142">
        <f t="shared" si="1"/>
        <v>273.5</v>
      </c>
      <c r="L12" s="142">
        <f t="shared" si="1"/>
        <v>0</v>
      </c>
      <c r="M12" s="142">
        <f t="shared" si="1"/>
        <v>0</v>
      </c>
      <c r="N12" s="142">
        <f t="shared" si="1"/>
        <v>0</v>
      </c>
      <c r="O12" s="142">
        <f t="shared" si="1"/>
        <v>14206283</v>
      </c>
      <c r="P12" s="142">
        <f t="shared" si="1"/>
        <v>0</v>
      </c>
      <c r="Q12" s="142">
        <f t="shared" si="1"/>
        <v>0</v>
      </c>
      <c r="R12" s="142">
        <f t="shared" si="1"/>
        <v>0</v>
      </c>
      <c r="S12" s="142">
        <f t="shared" si="1"/>
        <v>14206283</v>
      </c>
      <c r="T12" s="142">
        <f t="shared" si="1"/>
        <v>14206283</v>
      </c>
      <c r="U12" s="142">
        <f t="shared" si="1"/>
        <v>13425961</v>
      </c>
      <c r="V12" s="142">
        <f t="shared" si="1"/>
        <v>780322</v>
      </c>
      <c r="W12" s="142">
        <f t="shared" si="1"/>
        <v>0</v>
      </c>
      <c r="X12" s="37"/>
      <c r="Y12" s="137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</row>
    <row r="13" spans="1:52" ht="15" customHeight="1" x14ac:dyDescent="0.2">
      <c r="A13" s="54">
        <v>1</v>
      </c>
      <c r="B13" s="15" t="s">
        <v>123</v>
      </c>
      <c r="C13" s="139">
        <v>1929</v>
      </c>
      <c r="D13" s="84" t="s">
        <v>79</v>
      </c>
      <c r="E13" s="10" t="s">
        <v>80</v>
      </c>
      <c r="F13" s="139" t="s">
        <v>83</v>
      </c>
      <c r="G13" s="139">
        <v>2</v>
      </c>
      <c r="H13" s="139">
        <v>1</v>
      </c>
      <c r="I13" s="143">
        <v>298.12</v>
      </c>
      <c r="J13" s="143">
        <v>273.5</v>
      </c>
      <c r="K13" s="143">
        <v>273.5</v>
      </c>
      <c r="L13" s="144"/>
      <c r="M13" s="51"/>
      <c r="N13" s="51"/>
      <c r="O13" s="55">
        <f>S13</f>
        <v>14206283</v>
      </c>
      <c r="P13" s="51"/>
      <c r="Q13" s="51"/>
      <c r="R13" s="51"/>
      <c r="S13" s="76">
        <f>T13</f>
        <v>14206283</v>
      </c>
      <c r="T13" s="76">
        <f>'приложение 3'!D13</f>
        <v>14206283</v>
      </c>
      <c r="U13" s="77">
        <f>'приложение 3'!E13</f>
        <v>13425961</v>
      </c>
      <c r="V13" s="77">
        <f>'приложение 3'!AF13</f>
        <v>780322</v>
      </c>
      <c r="W13" s="77">
        <f>'приложение 3'!AK13</f>
        <v>0</v>
      </c>
      <c r="X13" s="9"/>
      <c r="Y13" s="136" t="s">
        <v>165</v>
      </c>
      <c r="Z13" s="65">
        <v>5228000104</v>
      </c>
      <c r="AA13" s="65">
        <v>1</v>
      </c>
      <c r="AB13" s="65" t="s">
        <v>167</v>
      </c>
    </row>
    <row r="14" spans="1:52" s="8" customFormat="1" ht="15" customHeight="1" x14ac:dyDescent="0.2">
      <c r="A14" s="30" t="s">
        <v>122</v>
      </c>
      <c r="B14" s="38"/>
      <c r="C14" s="140"/>
      <c r="D14" s="39"/>
      <c r="E14" s="7"/>
      <c r="F14" s="140"/>
      <c r="G14" s="140"/>
      <c r="H14" s="140"/>
      <c r="I14" s="142">
        <f>SUM(I15:I49)</f>
        <v>35318.69</v>
      </c>
      <c r="J14" s="142">
        <f t="shared" ref="J14:W14" si="2">SUM(J15:J49)</f>
        <v>31149.420000000002</v>
      </c>
      <c r="K14" s="142">
        <f t="shared" si="2"/>
        <v>30622.89</v>
      </c>
      <c r="L14" s="142">
        <f t="shared" si="2"/>
        <v>0</v>
      </c>
      <c r="M14" s="142">
        <f t="shared" si="2"/>
        <v>0</v>
      </c>
      <c r="N14" s="142">
        <f t="shared" si="2"/>
        <v>0</v>
      </c>
      <c r="O14" s="142">
        <f t="shared" si="2"/>
        <v>533871201</v>
      </c>
      <c r="P14" s="142">
        <f t="shared" si="2"/>
        <v>0</v>
      </c>
      <c r="Q14" s="142">
        <f t="shared" si="2"/>
        <v>0</v>
      </c>
      <c r="R14" s="142">
        <f t="shared" si="2"/>
        <v>0</v>
      </c>
      <c r="S14" s="142">
        <f t="shared" si="2"/>
        <v>533871201</v>
      </c>
      <c r="T14" s="142">
        <f t="shared" si="2"/>
        <v>533871201</v>
      </c>
      <c r="U14" s="142">
        <f t="shared" si="2"/>
        <v>503363896</v>
      </c>
      <c r="V14" s="142">
        <f t="shared" si="2"/>
        <v>30507305</v>
      </c>
      <c r="W14" s="142">
        <f t="shared" si="2"/>
        <v>0</v>
      </c>
      <c r="X14" s="37"/>
      <c r="Y14" s="137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</row>
    <row r="15" spans="1:52" ht="15" customHeight="1" x14ac:dyDescent="0.2">
      <c r="A15" s="54">
        <v>2</v>
      </c>
      <c r="B15" s="15" t="s">
        <v>123</v>
      </c>
      <c r="C15" s="139">
        <v>1929</v>
      </c>
      <c r="D15" s="84" t="s">
        <v>79</v>
      </c>
      <c r="E15" s="10" t="s">
        <v>80</v>
      </c>
      <c r="F15" s="139" t="s">
        <v>83</v>
      </c>
      <c r="G15" s="139">
        <v>2</v>
      </c>
      <c r="H15" s="139">
        <v>1</v>
      </c>
      <c r="I15" s="143">
        <v>298.12</v>
      </c>
      <c r="J15" s="143">
        <v>273.5</v>
      </c>
      <c r="K15" s="143">
        <v>273.5</v>
      </c>
      <c r="L15" s="144"/>
      <c r="M15" s="51"/>
      <c r="N15" s="51"/>
      <c r="O15" s="55">
        <f t="shared" ref="O15:O48" si="3">S15</f>
        <v>5591872</v>
      </c>
      <c r="P15" s="51"/>
      <c r="Q15" s="51"/>
      <c r="R15" s="51"/>
      <c r="S15" s="76">
        <f t="shared" ref="S15:S48" si="4">T15</f>
        <v>5591872</v>
      </c>
      <c r="T15" s="76">
        <f>'приложение 3'!D15</f>
        <v>5591872</v>
      </c>
      <c r="U15" s="77">
        <f>'приложение 3'!E15</f>
        <v>5277973</v>
      </c>
      <c r="V15" s="77">
        <f>'приложение 3'!AF15</f>
        <v>313899</v>
      </c>
      <c r="W15" s="77">
        <f>'приложение 3'!AK15</f>
        <v>0</v>
      </c>
      <c r="X15" s="9"/>
      <c r="Y15" s="136" t="s">
        <v>166</v>
      </c>
      <c r="Z15" s="65">
        <v>5228000104</v>
      </c>
      <c r="AA15" s="65">
        <v>1</v>
      </c>
      <c r="AB15" s="65" t="s">
        <v>167</v>
      </c>
    </row>
    <row r="16" spans="1:52" ht="15" customHeight="1" x14ac:dyDescent="0.2">
      <c r="A16" s="54">
        <v>3</v>
      </c>
      <c r="B16" s="75" t="s">
        <v>124</v>
      </c>
      <c r="C16" s="139">
        <v>1952</v>
      </c>
      <c r="D16" s="84" t="s">
        <v>79</v>
      </c>
      <c r="E16" s="10" t="s">
        <v>80</v>
      </c>
      <c r="F16" s="139" t="s">
        <v>84</v>
      </c>
      <c r="G16" s="139">
        <v>2</v>
      </c>
      <c r="H16" s="139">
        <v>2</v>
      </c>
      <c r="I16" s="143">
        <v>435.65</v>
      </c>
      <c r="J16" s="143">
        <v>378.83</v>
      </c>
      <c r="K16" s="143">
        <v>378.83</v>
      </c>
      <c r="L16" s="144"/>
      <c r="M16" s="51"/>
      <c r="N16" s="51"/>
      <c r="O16" s="55">
        <f t="shared" si="3"/>
        <v>23132963</v>
      </c>
      <c r="P16" s="51"/>
      <c r="Q16" s="51"/>
      <c r="R16" s="51"/>
      <c r="S16" s="76">
        <f t="shared" si="4"/>
        <v>23132963</v>
      </c>
      <c r="T16" s="76">
        <f>'приложение 3'!D16</f>
        <v>23132963</v>
      </c>
      <c r="U16" s="77">
        <f>'приложение 3'!E16</f>
        <v>21927561</v>
      </c>
      <c r="V16" s="77">
        <f>'приложение 3'!AF16</f>
        <v>1205402</v>
      </c>
      <c r="W16" s="77">
        <f>'приложение 3'!AK16</f>
        <v>0</v>
      </c>
      <c r="X16" s="9"/>
      <c r="Y16" s="136" t="s">
        <v>166</v>
      </c>
      <c r="Z16" s="65">
        <v>5228000073</v>
      </c>
      <c r="AA16" s="65">
        <v>1</v>
      </c>
      <c r="AB16" s="65" t="s">
        <v>167</v>
      </c>
    </row>
    <row r="17" spans="1:52" ht="15" customHeight="1" x14ac:dyDescent="0.2">
      <c r="A17" s="54">
        <v>4</v>
      </c>
      <c r="B17" s="75" t="s">
        <v>125</v>
      </c>
      <c r="C17" s="139">
        <v>1949</v>
      </c>
      <c r="D17" s="84" t="s">
        <v>79</v>
      </c>
      <c r="E17" s="10" t="s">
        <v>80</v>
      </c>
      <c r="F17" s="139" t="s">
        <v>81</v>
      </c>
      <c r="G17" s="139">
        <v>2</v>
      </c>
      <c r="H17" s="139">
        <v>2</v>
      </c>
      <c r="I17" s="143">
        <v>753.37</v>
      </c>
      <c r="J17" s="143">
        <v>655.1</v>
      </c>
      <c r="K17" s="143">
        <v>655.1</v>
      </c>
      <c r="L17" s="144"/>
      <c r="M17" s="51"/>
      <c r="N17" s="51"/>
      <c r="O17" s="55">
        <f t="shared" si="3"/>
        <v>24155100</v>
      </c>
      <c r="P17" s="51"/>
      <c r="Q17" s="51"/>
      <c r="R17" s="51"/>
      <c r="S17" s="76">
        <f t="shared" si="4"/>
        <v>24155100</v>
      </c>
      <c r="T17" s="76">
        <f>'приложение 3'!D17</f>
        <v>24155100</v>
      </c>
      <c r="U17" s="77">
        <f>'приложение 3'!E17</f>
        <v>22853406</v>
      </c>
      <c r="V17" s="77">
        <f>'приложение 3'!AF17</f>
        <v>1301694</v>
      </c>
      <c r="W17" s="77">
        <f>'приложение 3'!AK17</f>
        <v>0</v>
      </c>
      <c r="X17" s="9"/>
      <c r="Y17" s="136" t="s">
        <v>166</v>
      </c>
      <c r="Z17" s="65">
        <v>5228000094</v>
      </c>
      <c r="AA17" s="65">
        <v>1</v>
      </c>
      <c r="AB17" s="65" t="s">
        <v>167</v>
      </c>
    </row>
    <row r="18" spans="1:52" ht="15" customHeight="1" x14ac:dyDescent="0.2">
      <c r="A18" s="54">
        <v>5</v>
      </c>
      <c r="B18" s="75" t="s">
        <v>126</v>
      </c>
      <c r="C18" s="139">
        <v>1933</v>
      </c>
      <c r="D18" s="84" t="s">
        <v>79</v>
      </c>
      <c r="E18" s="10" t="s">
        <v>80</v>
      </c>
      <c r="F18" s="139" t="s">
        <v>83</v>
      </c>
      <c r="G18" s="139">
        <v>2</v>
      </c>
      <c r="H18" s="139">
        <v>2</v>
      </c>
      <c r="I18" s="143">
        <v>706.04</v>
      </c>
      <c r="J18" s="143">
        <v>613.95000000000005</v>
      </c>
      <c r="K18" s="143">
        <v>613.95000000000005</v>
      </c>
      <c r="L18" s="144"/>
      <c r="M18" s="51"/>
      <c r="N18" s="51"/>
      <c r="O18" s="55">
        <f t="shared" si="3"/>
        <v>23924620</v>
      </c>
      <c r="P18" s="51"/>
      <c r="Q18" s="51"/>
      <c r="R18" s="51"/>
      <c r="S18" s="76">
        <f t="shared" si="4"/>
        <v>23924620</v>
      </c>
      <c r="T18" s="76">
        <f>'приложение 3'!D18</f>
        <v>23924620</v>
      </c>
      <c r="U18" s="77">
        <f>'приложение 3'!E18</f>
        <v>22633901</v>
      </c>
      <c r="V18" s="77">
        <f>'приложение 3'!AF18</f>
        <v>1290719</v>
      </c>
      <c r="W18" s="77">
        <f>'приложение 3'!AK18</f>
        <v>0</v>
      </c>
      <c r="X18" s="9"/>
      <c r="Y18" s="136" t="s">
        <v>166</v>
      </c>
      <c r="Z18" s="65">
        <v>5228000142</v>
      </c>
      <c r="AA18" s="65">
        <v>1</v>
      </c>
      <c r="AB18" s="65" t="s">
        <v>167</v>
      </c>
    </row>
    <row r="19" spans="1:52" ht="15" customHeight="1" x14ac:dyDescent="0.2">
      <c r="A19" s="54">
        <v>6</v>
      </c>
      <c r="B19" s="75" t="s">
        <v>127</v>
      </c>
      <c r="C19" s="139">
        <v>1932</v>
      </c>
      <c r="D19" s="84" t="s">
        <v>79</v>
      </c>
      <c r="E19" s="10" t="s">
        <v>80</v>
      </c>
      <c r="F19" s="139" t="s">
        <v>83</v>
      </c>
      <c r="G19" s="139">
        <v>2</v>
      </c>
      <c r="H19" s="139">
        <v>2</v>
      </c>
      <c r="I19" s="143">
        <v>615.63</v>
      </c>
      <c r="J19" s="143">
        <v>535.33000000000004</v>
      </c>
      <c r="K19" s="143">
        <v>535.33000000000004</v>
      </c>
      <c r="L19" s="144"/>
      <c r="M19" s="51"/>
      <c r="N19" s="51"/>
      <c r="O19" s="55">
        <f t="shared" si="3"/>
        <v>23483916</v>
      </c>
      <c r="P19" s="51"/>
      <c r="Q19" s="51"/>
      <c r="R19" s="51"/>
      <c r="S19" s="76">
        <f t="shared" si="4"/>
        <v>23483916</v>
      </c>
      <c r="T19" s="76">
        <f>'приложение 3'!D19</f>
        <v>23483916</v>
      </c>
      <c r="U19" s="77">
        <f>'приложение 3'!E19</f>
        <v>22214183</v>
      </c>
      <c r="V19" s="77">
        <f>'приложение 3'!AF19</f>
        <v>1269733</v>
      </c>
      <c r="W19" s="77">
        <f>'приложение 3'!AK19</f>
        <v>0</v>
      </c>
      <c r="X19" s="9"/>
      <c r="Y19" s="136" t="s">
        <v>166</v>
      </c>
      <c r="Z19" s="65">
        <v>5228000102</v>
      </c>
      <c r="AA19" s="65">
        <v>1</v>
      </c>
      <c r="AB19" s="65" t="s">
        <v>167</v>
      </c>
    </row>
    <row r="20" spans="1:52" ht="15" customHeight="1" x14ac:dyDescent="0.2">
      <c r="A20" s="54">
        <v>7</v>
      </c>
      <c r="B20" s="75" t="s">
        <v>128</v>
      </c>
      <c r="C20" s="139">
        <v>1958</v>
      </c>
      <c r="D20" s="84" t="s">
        <v>79</v>
      </c>
      <c r="E20" s="10" t="s">
        <v>80</v>
      </c>
      <c r="F20" s="139" t="s">
        <v>81</v>
      </c>
      <c r="G20" s="139">
        <v>2</v>
      </c>
      <c r="H20" s="139">
        <v>2</v>
      </c>
      <c r="I20" s="143">
        <v>819.13</v>
      </c>
      <c r="J20" s="143">
        <v>712.29</v>
      </c>
      <c r="K20" s="143">
        <v>712.29</v>
      </c>
      <c r="L20" s="144"/>
      <c r="M20" s="51"/>
      <c r="N20" s="51"/>
      <c r="O20" s="55">
        <f t="shared" si="3"/>
        <v>5885342</v>
      </c>
      <c r="P20" s="51"/>
      <c r="Q20" s="51"/>
      <c r="R20" s="51"/>
      <c r="S20" s="76">
        <f t="shared" si="4"/>
        <v>5885342</v>
      </c>
      <c r="T20" s="76">
        <f>'приложение 3'!D20</f>
        <v>5885342</v>
      </c>
      <c r="U20" s="77">
        <f>'приложение 3'!E20</f>
        <v>5453637</v>
      </c>
      <c r="V20" s="77">
        <f>'приложение 3'!AF20</f>
        <v>431705</v>
      </c>
      <c r="W20" s="77">
        <f>'приложение 3'!AK20</f>
        <v>0</v>
      </c>
      <c r="X20" s="9"/>
      <c r="Y20" s="136" t="s">
        <v>166</v>
      </c>
      <c r="Z20" s="65">
        <v>5228000181</v>
      </c>
      <c r="AA20" s="65">
        <v>1</v>
      </c>
      <c r="AB20" s="65" t="s">
        <v>167</v>
      </c>
    </row>
    <row r="21" spans="1:52" s="8" customFormat="1" ht="15" customHeight="1" x14ac:dyDescent="0.2">
      <c r="A21" s="54">
        <v>8</v>
      </c>
      <c r="B21" s="15" t="s">
        <v>129</v>
      </c>
      <c r="C21" s="139">
        <v>1972</v>
      </c>
      <c r="D21" s="84" t="s">
        <v>79</v>
      </c>
      <c r="E21" s="10" t="s">
        <v>80</v>
      </c>
      <c r="F21" s="139" t="s">
        <v>81</v>
      </c>
      <c r="G21" s="139">
        <v>2</v>
      </c>
      <c r="H21" s="139">
        <v>2</v>
      </c>
      <c r="I21" s="143">
        <v>687.67</v>
      </c>
      <c r="J21" s="143">
        <v>597.97</v>
      </c>
      <c r="K21" s="143">
        <v>597.97</v>
      </c>
      <c r="L21" s="145"/>
      <c r="M21" s="50"/>
      <c r="N21" s="50"/>
      <c r="O21" s="55">
        <f t="shared" si="3"/>
        <v>3759452</v>
      </c>
      <c r="P21" s="51"/>
      <c r="Q21" s="51"/>
      <c r="R21" s="51"/>
      <c r="S21" s="76">
        <f t="shared" si="4"/>
        <v>3759452</v>
      </c>
      <c r="T21" s="76">
        <f>'приложение 3'!D21</f>
        <v>3759452</v>
      </c>
      <c r="U21" s="77">
        <f>'приложение 3'!E21</f>
        <v>3428980</v>
      </c>
      <c r="V21" s="77">
        <f>'приложение 3'!AF21</f>
        <v>330472</v>
      </c>
      <c r="W21" s="77">
        <f>'приложение 3'!AK21</f>
        <v>0</v>
      </c>
      <c r="X21" s="37"/>
      <c r="Y21" s="136" t="s">
        <v>166</v>
      </c>
      <c r="Z21" s="65">
        <v>5228000173</v>
      </c>
      <c r="AA21" s="65">
        <v>1</v>
      </c>
      <c r="AB21" s="65" t="s">
        <v>167</v>
      </c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</row>
    <row r="22" spans="1:52" s="8" customFormat="1" ht="15" customHeight="1" x14ac:dyDescent="0.2">
      <c r="A22" s="54">
        <v>9</v>
      </c>
      <c r="B22" s="75" t="s">
        <v>130</v>
      </c>
      <c r="C22" s="139">
        <v>1960</v>
      </c>
      <c r="D22" s="84" t="s">
        <v>79</v>
      </c>
      <c r="E22" s="10" t="s">
        <v>80</v>
      </c>
      <c r="F22" s="139" t="s">
        <v>84</v>
      </c>
      <c r="G22" s="139">
        <v>2</v>
      </c>
      <c r="H22" s="139">
        <v>2</v>
      </c>
      <c r="I22" s="143">
        <v>604.87</v>
      </c>
      <c r="J22" s="143">
        <v>554.92999999999995</v>
      </c>
      <c r="K22" s="143">
        <v>554.92999999999995</v>
      </c>
      <c r="L22" s="145"/>
      <c r="M22" s="50"/>
      <c r="N22" s="50"/>
      <c r="O22" s="55">
        <f t="shared" si="3"/>
        <v>9518146</v>
      </c>
      <c r="P22" s="51"/>
      <c r="Q22" s="51"/>
      <c r="R22" s="51"/>
      <c r="S22" s="76">
        <f t="shared" si="4"/>
        <v>9518146</v>
      </c>
      <c r="T22" s="76">
        <f>'приложение 3'!D22</f>
        <v>9518146</v>
      </c>
      <c r="U22" s="77">
        <f>'приложение 3'!E22</f>
        <v>8913450</v>
      </c>
      <c r="V22" s="77">
        <f>'приложение 3'!AF22</f>
        <v>604696</v>
      </c>
      <c r="W22" s="77">
        <f>'приложение 3'!AK22</f>
        <v>0</v>
      </c>
      <c r="X22" s="37"/>
      <c r="Y22" s="136" t="s">
        <v>166</v>
      </c>
      <c r="Z22" s="65">
        <v>5228000147</v>
      </c>
      <c r="AA22" s="65">
        <v>1</v>
      </c>
      <c r="AB22" s="65" t="s">
        <v>167</v>
      </c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</row>
    <row r="23" spans="1:52" ht="15" customHeight="1" x14ac:dyDescent="0.2">
      <c r="A23" s="54">
        <v>10</v>
      </c>
      <c r="B23" s="75" t="s">
        <v>131</v>
      </c>
      <c r="C23" s="139">
        <v>1932</v>
      </c>
      <c r="D23" s="84" t="s">
        <v>79</v>
      </c>
      <c r="E23" s="10" t="s">
        <v>80</v>
      </c>
      <c r="F23" s="139" t="s">
        <v>83</v>
      </c>
      <c r="G23" s="139">
        <v>2</v>
      </c>
      <c r="H23" s="139">
        <v>2</v>
      </c>
      <c r="I23" s="143">
        <v>573.46</v>
      </c>
      <c r="J23" s="143">
        <v>526.11</v>
      </c>
      <c r="K23" s="143">
        <v>526.11</v>
      </c>
      <c r="L23" s="144"/>
      <c r="M23" s="51"/>
      <c r="N23" s="51"/>
      <c r="O23" s="55">
        <f t="shared" si="3"/>
        <v>23303405</v>
      </c>
      <c r="P23" s="51"/>
      <c r="Q23" s="51"/>
      <c r="R23" s="51"/>
      <c r="S23" s="76">
        <f t="shared" si="4"/>
        <v>23303405</v>
      </c>
      <c r="T23" s="76">
        <f>'приложение 3'!D23</f>
        <v>23303405</v>
      </c>
      <c r="U23" s="77">
        <f>'приложение 3'!E23</f>
        <v>22042268</v>
      </c>
      <c r="V23" s="77">
        <f>'приложение 3'!AF23</f>
        <v>1261137</v>
      </c>
      <c r="W23" s="77">
        <f>'приложение 3'!AK23</f>
        <v>0</v>
      </c>
      <c r="X23" s="9"/>
      <c r="Y23" s="136" t="s">
        <v>166</v>
      </c>
      <c r="Z23" s="65">
        <v>5228000154</v>
      </c>
      <c r="AA23" s="65">
        <v>1</v>
      </c>
      <c r="AB23" s="65" t="s">
        <v>167</v>
      </c>
    </row>
    <row r="24" spans="1:52" ht="15" customHeight="1" x14ac:dyDescent="0.2">
      <c r="A24" s="54">
        <v>11</v>
      </c>
      <c r="B24" s="75" t="s">
        <v>132</v>
      </c>
      <c r="C24" s="139">
        <v>1929</v>
      </c>
      <c r="D24" s="84" t="s">
        <v>79</v>
      </c>
      <c r="E24" s="10" t="s">
        <v>80</v>
      </c>
      <c r="F24" s="139" t="s">
        <v>83</v>
      </c>
      <c r="G24" s="139">
        <v>2</v>
      </c>
      <c r="H24" s="139">
        <v>2</v>
      </c>
      <c r="I24" s="143">
        <v>601.45000000000005</v>
      </c>
      <c r="J24" s="143">
        <v>523</v>
      </c>
      <c r="K24" s="143">
        <v>523</v>
      </c>
      <c r="L24" s="144"/>
      <c r="M24" s="51"/>
      <c r="N24" s="51"/>
      <c r="O24" s="55">
        <f t="shared" si="3"/>
        <v>23415145</v>
      </c>
      <c r="P24" s="51"/>
      <c r="Q24" s="51"/>
      <c r="R24" s="51"/>
      <c r="S24" s="76">
        <f t="shared" si="4"/>
        <v>23415145</v>
      </c>
      <c r="T24" s="76">
        <f>'приложение 3'!D24</f>
        <v>23415145</v>
      </c>
      <c r="U24" s="77">
        <f>'приложение 3'!E24</f>
        <v>22148687</v>
      </c>
      <c r="V24" s="77">
        <f>'приложение 3'!AF24</f>
        <v>1266458</v>
      </c>
      <c r="W24" s="77">
        <f>'приложение 3'!AK24</f>
        <v>0</v>
      </c>
      <c r="X24" s="9"/>
      <c r="Y24" s="136" t="s">
        <v>166</v>
      </c>
      <c r="Z24" s="65">
        <v>5228000096</v>
      </c>
      <c r="AA24" s="65">
        <v>1</v>
      </c>
      <c r="AB24" s="65" t="s">
        <v>167</v>
      </c>
    </row>
    <row r="25" spans="1:52" ht="15" customHeight="1" x14ac:dyDescent="0.2">
      <c r="A25" s="54">
        <v>12</v>
      </c>
      <c r="B25" s="75" t="s">
        <v>133</v>
      </c>
      <c r="C25" s="139">
        <v>1955</v>
      </c>
      <c r="D25" s="84" t="s">
        <v>79</v>
      </c>
      <c r="E25" s="10" t="s">
        <v>80</v>
      </c>
      <c r="F25" s="139" t="s">
        <v>84</v>
      </c>
      <c r="G25" s="139">
        <v>2</v>
      </c>
      <c r="H25" s="139">
        <v>1</v>
      </c>
      <c r="I25" s="143">
        <v>451.65</v>
      </c>
      <c r="J25" s="143">
        <v>423.7</v>
      </c>
      <c r="K25" s="143">
        <v>423.7</v>
      </c>
      <c r="L25" s="144"/>
      <c r="M25" s="51"/>
      <c r="N25" s="51"/>
      <c r="O25" s="55">
        <f t="shared" si="3"/>
        <v>5812971</v>
      </c>
      <c r="P25" s="51"/>
      <c r="Q25" s="51"/>
      <c r="R25" s="51"/>
      <c r="S25" s="76">
        <f t="shared" si="4"/>
        <v>5812971</v>
      </c>
      <c r="T25" s="76">
        <f>'приложение 3'!D25</f>
        <v>5812971</v>
      </c>
      <c r="U25" s="77">
        <f>'приложение 3'!E25</f>
        <v>5384712</v>
      </c>
      <c r="V25" s="77">
        <f>'приложение 3'!AF25</f>
        <v>428259</v>
      </c>
      <c r="W25" s="77">
        <f>'приложение 3'!AK25</f>
        <v>0</v>
      </c>
      <c r="X25" s="9"/>
      <c r="Y25" s="136" t="s">
        <v>166</v>
      </c>
      <c r="Z25" s="65">
        <v>5228000140</v>
      </c>
      <c r="AA25" s="65">
        <v>1</v>
      </c>
      <c r="AB25" s="65" t="s">
        <v>167</v>
      </c>
    </row>
    <row r="26" spans="1:52" ht="15" customHeight="1" x14ac:dyDescent="0.2">
      <c r="A26" s="54">
        <v>13</v>
      </c>
      <c r="B26" s="59" t="s">
        <v>134</v>
      </c>
      <c r="C26" s="139">
        <v>1929</v>
      </c>
      <c r="D26" s="84" t="s">
        <v>79</v>
      </c>
      <c r="E26" s="10" t="s">
        <v>80</v>
      </c>
      <c r="F26" s="139" t="s">
        <v>83</v>
      </c>
      <c r="G26" s="139">
        <v>2</v>
      </c>
      <c r="H26" s="139">
        <v>1</v>
      </c>
      <c r="I26" s="143">
        <v>333.81</v>
      </c>
      <c r="J26" s="143">
        <v>306.25</v>
      </c>
      <c r="K26" s="143">
        <v>306.25</v>
      </c>
      <c r="L26" s="144"/>
      <c r="M26" s="142"/>
      <c r="N26" s="142"/>
      <c r="O26" s="55">
        <f t="shared" si="3"/>
        <v>8601135</v>
      </c>
      <c r="P26" s="51"/>
      <c r="Q26" s="51"/>
      <c r="R26" s="51"/>
      <c r="S26" s="76">
        <f t="shared" si="4"/>
        <v>8601135</v>
      </c>
      <c r="T26" s="76">
        <f>'приложение 3'!D26</f>
        <v>8601135</v>
      </c>
      <c r="U26" s="77">
        <f>'приложение 3'!E26</f>
        <v>8040106</v>
      </c>
      <c r="V26" s="77">
        <f>'приложение 3'!AF26</f>
        <v>561029</v>
      </c>
      <c r="W26" s="77">
        <f>'приложение 3'!AK26</f>
        <v>0</v>
      </c>
      <c r="X26" s="37"/>
      <c r="Y26" s="136" t="s">
        <v>166</v>
      </c>
      <c r="Z26" s="65">
        <v>5228000116</v>
      </c>
      <c r="AA26" s="65">
        <v>1</v>
      </c>
      <c r="AB26" s="65" t="s">
        <v>167</v>
      </c>
    </row>
    <row r="27" spans="1:52" s="8" customFormat="1" ht="15" customHeight="1" x14ac:dyDescent="0.2">
      <c r="A27" s="54">
        <v>14</v>
      </c>
      <c r="B27" s="58" t="s">
        <v>135</v>
      </c>
      <c r="C27" s="139">
        <v>1953</v>
      </c>
      <c r="D27" s="84" t="s">
        <v>79</v>
      </c>
      <c r="E27" s="10" t="s">
        <v>80</v>
      </c>
      <c r="F27" s="139" t="s">
        <v>81</v>
      </c>
      <c r="G27" s="139">
        <v>2</v>
      </c>
      <c r="H27" s="139">
        <v>2</v>
      </c>
      <c r="I27" s="143">
        <v>509.38</v>
      </c>
      <c r="J27" s="143">
        <v>467.3</v>
      </c>
      <c r="K27" s="143">
        <v>467.3</v>
      </c>
      <c r="L27" s="142"/>
      <c r="M27" s="142"/>
      <c r="N27" s="142"/>
      <c r="O27" s="55">
        <f t="shared" si="3"/>
        <v>3724340</v>
      </c>
      <c r="P27" s="51"/>
      <c r="Q27" s="51"/>
      <c r="R27" s="51"/>
      <c r="S27" s="76">
        <f t="shared" si="4"/>
        <v>3724340</v>
      </c>
      <c r="T27" s="76">
        <f>'приложение 3'!D27</f>
        <v>3724340</v>
      </c>
      <c r="U27" s="77">
        <f>'приложение 3'!E27</f>
        <v>3395540</v>
      </c>
      <c r="V27" s="77">
        <f>'приложение 3'!AF27</f>
        <v>328800</v>
      </c>
      <c r="W27" s="77">
        <f>'приложение 3'!AK27</f>
        <v>0</v>
      </c>
      <c r="X27" s="37"/>
      <c r="Y27" s="136" t="s">
        <v>166</v>
      </c>
      <c r="Z27" s="65">
        <v>5228000112</v>
      </c>
      <c r="AA27" s="65">
        <v>1</v>
      </c>
      <c r="AB27" s="65" t="s">
        <v>167</v>
      </c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</row>
    <row r="28" spans="1:52" s="8" customFormat="1" ht="15" customHeight="1" x14ac:dyDescent="0.2">
      <c r="A28" s="54">
        <v>15</v>
      </c>
      <c r="B28" s="75" t="s">
        <v>136</v>
      </c>
      <c r="C28" s="139">
        <v>1954</v>
      </c>
      <c r="D28" s="84" t="s">
        <v>79</v>
      </c>
      <c r="E28" s="10" t="s">
        <v>80</v>
      </c>
      <c r="F28" s="139" t="s">
        <v>83</v>
      </c>
      <c r="G28" s="139">
        <v>2</v>
      </c>
      <c r="H28" s="139">
        <v>2</v>
      </c>
      <c r="I28" s="143">
        <v>666.07</v>
      </c>
      <c r="J28" s="143">
        <v>611.07000000000005</v>
      </c>
      <c r="K28" s="143">
        <v>611.07000000000005</v>
      </c>
      <c r="L28" s="144"/>
      <c r="M28" s="51"/>
      <c r="N28" s="51"/>
      <c r="O28" s="55">
        <f t="shared" si="3"/>
        <v>5855199</v>
      </c>
      <c r="P28" s="51"/>
      <c r="Q28" s="51"/>
      <c r="R28" s="51"/>
      <c r="S28" s="76">
        <f t="shared" si="4"/>
        <v>5855199</v>
      </c>
      <c r="T28" s="76">
        <f>'приложение 3'!D28</f>
        <v>5855199</v>
      </c>
      <c r="U28" s="77">
        <f>'приложение 3'!E28</f>
        <v>5424929</v>
      </c>
      <c r="V28" s="77">
        <f>'приложение 3'!AF28</f>
        <v>430270</v>
      </c>
      <c r="W28" s="77">
        <f>'приложение 3'!AK28</f>
        <v>0</v>
      </c>
      <c r="X28" s="9"/>
      <c r="Y28" s="136" t="s">
        <v>166</v>
      </c>
      <c r="Z28" s="65">
        <v>5228000103</v>
      </c>
      <c r="AA28" s="65">
        <v>1</v>
      </c>
      <c r="AB28" s="65" t="s">
        <v>167</v>
      </c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</row>
    <row r="29" spans="1:52" s="8" customFormat="1" ht="15" customHeight="1" x14ac:dyDescent="0.2">
      <c r="A29" s="54">
        <v>16</v>
      </c>
      <c r="B29" s="58" t="s">
        <v>137</v>
      </c>
      <c r="C29" s="139">
        <v>1952</v>
      </c>
      <c r="D29" s="84" t="s">
        <v>79</v>
      </c>
      <c r="E29" s="10" t="s">
        <v>80</v>
      </c>
      <c r="F29" s="139" t="s">
        <v>84</v>
      </c>
      <c r="G29" s="139">
        <v>2</v>
      </c>
      <c r="H29" s="139">
        <v>2</v>
      </c>
      <c r="I29" s="143">
        <v>480.41</v>
      </c>
      <c r="J29" s="143">
        <v>417.75</v>
      </c>
      <c r="K29" s="143">
        <v>417.75</v>
      </c>
      <c r="L29" s="142"/>
      <c r="M29" s="142"/>
      <c r="N29" s="142"/>
      <c r="O29" s="55">
        <f t="shared" si="3"/>
        <v>23579887</v>
      </c>
      <c r="P29" s="51"/>
      <c r="Q29" s="51"/>
      <c r="R29" s="51"/>
      <c r="S29" s="76">
        <f t="shared" si="4"/>
        <v>23579887</v>
      </c>
      <c r="T29" s="76">
        <f>'приложение 3'!D29</f>
        <v>23579887</v>
      </c>
      <c r="U29" s="77">
        <f>'приложение 3'!E29</f>
        <v>22305584</v>
      </c>
      <c r="V29" s="77">
        <f>'приложение 3'!AF29</f>
        <v>1274303</v>
      </c>
      <c r="W29" s="77">
        <f>'приложение 3'!AK29</f>
        <v>0</v>
      </c>
      <c r="X29" s="37"/>
      <c r="Y29" s="136" t="s">
        <v>166</v>
      </c>
      <c r="Z29" s="65">
        <v>5228000068</v>
      </c>
      <c r="AA29" s="65">
        <v>1</v>
      </c>
      <c r="AB29" s="65" t="s">
        <v>167</v>
      </c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</row>
    <row r="30" spans="1:52" s="8" customFormat="1" ht="15" customHeight="1" x14ac:dyDescent="0.2">
      <c r="A30" s="54">
        <v>17</v>
      </c>
      <c r="B30" s="57" t="s">
        <v>138</v>
      </c>
      <c r="C30" s="139">
        <v>1960</v>
      </c>
      <c r="D30" s="84" t="s">
        <v>79</v>
      </c>
      <c r="E30" s="10" t="s">
        <v>80</v>
      </c>
      <c r="F30" s="139" t="s">
        <v>81</v>
      </c>
      <c r="G30" s="139">
        <v>2</v>
      </c>
      <c r="H30" s="139">
        <v>1</v>
      </c>
      <c r="I30" s="143">
        <v>292.31</v>
      </c>
      <c r="J30" s="143">
        <v>269.8</v>
      </c>
      <c r="K30" s="143">
        <v>269.8</v>
      </c>
      <c r="L30" s="142"/>
      <c r="M30" s="142"/>
      <c r="N30" s="142"/>
      <c r="O30" s="55">
        <f t="shared" si="3"/>
        <v>20786852</v>
      </c>
      <c r="P30" s="51"/>
      <c r="Q30" s="51"/>
      <c r="R30" s="51"/>
      <c r="S30" s="76">
        <f t="shared" si="4"/>
        <v>20786852</v>
      </c>
      <c r="T30" s="76">
        <f>'приложение 3'!D30</f>
        <v>20786852</v>
      </c>
      <c r="U30" s="77">
        <f>'приложение 3'!E30</f>
        <v>19645551</v>
      </c>
      <c r="V30" s="77">
        <f>'приложение 3'!AF30</f>
        <v>1141301</v>
      </c>
      <c r="W30" s="77">
        <f>'приложение 3'!AK30</f>
        <v>0</v>
      </c>
      <c r="X30" s="37"/>
      <c r="Y30" s="136" t="s">
        <v>166</v>
      </c>
      <c r="Z30" s="65">
        <v>5228000032</v>
      </c>
      <c r="AA30" s="65">
        <v>1</v>
      </c>
      <c r="AB30" s="65" t="s">
        <v>167</v>
      </c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</row>
    <row r="31" spans="1:52" s="8" customFormat="1" ht="15" customHeight="1" x14ac:dyDescent="0.2">
      <c r="A31" s="54">
        <v>18</v>
      </c>
      <c r="B31" s="58" t="s">
        <v>139</v>
      </c>
      <c r="C31" s="139">
        <v>1952</v>
      </c>
      <c r="D31" s="84" t="s">
        <v>79</v>
      </c>
      <c r="E31" s="10" t="s">
        <v>80</v>
      </c>
      <c r="F31" s="139" t="s">
        <v>84</v>
      </c>
      <c r="G31" s="139">
        <v>2</v>
      </c>
      <c r="H31" s="139">
        <v>2</v>
      </c>
      <c r="I31" s="143">
        <v>437.46</v>
      </c>
      <c r="J31" s="143">
        <v>380.4</v>
      </c>
      <c r="K31" s="143">
        <v>380.4</v>
      </c>
      <c r="L31" s="142"/>
      <c r="M31" s="142"/>
      <c r="N31" s="142"/>
      <c r="O31" s="55">
        <f t="shared" si="3"/>
        <v>24539323</v>
      </c>
      <c r="P31" s="51"/>
      <c r="Q31" s="51"/>
      <c r="R31" s="51"/>
      <c r="S31" s="76">
        <f t="shared" si="4"/>
        <v>24539323</v>
      </c>
      <c r="T31" s="76">
        <f>'приложение 3'!D31</f>
        <v>24539323</v>
      </c>
      <c r="U31" s="77">
        <f>'приложение 3'!E31</f>
        <v>23219333</v>
      </c>
      <c r="V31" s="77">
        <f>'приложение 3'!AF31</f>
        <v>1319990</v>
      </c>
      <c r="W31" s="77">
        <f>'приложение 3'!AK31</f>
        <v>0</v>
      </c>
      <c r="X31" s="37"/>
      <c r="Y31" s="136" t="s">
        <v>166</v>
      </c>
      <c r="Z31" s="65">
        <v>5228000071</v>
      </c>
      <c r="AA31" s="65">
        <v>1</v>
      </c>
      <c r="AB31" s="65" t="s">
        <v>167</v>
      </c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</row>
    <row r="32" spans="1:52" s="8" customFormat="1" ht="15" customHeight="1" x14ac:dyDescent="0.2">
      <c r="A32" s="54">
        <v>19</v>
      </c>
      <c r="B32" s="58" t="s">
        <v>140</v>
      </c>
      <c r="C32" s="139">
        <v>1929</v>
      </c>
      <c r="D32" s="84" t="s">
        <v>79</v>
      </c>
      <c r="E32" s="10" t="s">
        <v>80</v>
      </c>
      <c r="F32" s="139" t="s">
        <v>83</v>
      </c>
      <c r="G32" s="139">
        <v>2</v>
      </c>
      <c r="H32" s="139">
        <v>2</v>
      </c>
      <c r="I32" s="143">
        <v>610.12</v>
      </c>
      <c r="J32" s="143">
        <v>530.54</v>
      </c>
      <c r="K32" s="143">
        <v>530.54</v>
      </c>
      <c r="L32" s="142"/>
      <c r="M32" s="142"/>
      <c r="N32" s="142"/>
      <c r="O32" s="55">
        <f t="shared" si="3"/>
        <v>7419180</v>
      </c>
      <c r="P32" s="51"/>
      <c r="Q32" s="51"/>
      <c r="R32" s="51"/>
      <c r="S32" s="76">
        <f t="shared" si="4"/>
        <v>7419180</v>
      </c>
      <c r="T32" s="76">
        <f>'приложение 3'!D32</f>
        <v>7419180</v>
      </c>
      <c r="U32" s="77">
        <f>'приложение 3'!E32</f>
        <v>6914435</v>
      </c>
      <c r="V32" s="77">
        <f>'приложение 3'!AF32</f>
        <v>504745</v>
      </c>
      <c r="W32" s="77">
        <f>'приложение 3'!AK32</f>
        <v>0</v>
      </c>
      <c r="X32" s="37"/>
      <c r="Y32" s="136" t="s">
        <v>166</v>
      </c>
      <c r="Z32" s="65">
        <v>5228000150</v>
      </c>
      <c r="AA32" s="65">
        <v>1</v>
      </c>
      <c r="AB32" s="65" t="s">
        <v>167</v>
      </c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</row>
    <row r="33" spans="1:52" s="8" customFormat="1" ht="15" customHeight="1" x14ac:dyDescent="0.2">
      <c r="A33" s="54">
        <v>20</v>
      </c>
      <c r="B33" s="58" t="s">
        <v>141</v>
      </c>
      <c r="C33" s="139">
        <v>1956</v>
      </c>
      <c r="D33" s="84" t="s">
        <v>79</v>
      </c>
      <c r="E33" s="10" t="s">
        <v>80</v>
      </c>
      <c r="F33" s="139" t="s">
        <v>82</v>
      </c>
      <c r="G33" s="139">
        <v>3</v>
      </c>
      <c r="H33" s="139">
        <v>3</v>
      </c>
      <c r="I33" s="143">
        <v>2063.92</v>
      </c>
      <c r="J33" s="143">
        <v>1893.5</v>
      </c>
      <c r="K33" s="143">
        <v>1893.5</v>
      </c>
      <c r="L33" s="142"/>
      <c r="M33" s="142"/>
      <c r="N33" s="142"/>
      <c r="O33" s="55">
        <f t="shared" si="3"/>
        <v>5727935</v>
      </c>
      <c r="P33" s="51"/>
      <c r="Q33" s="51"/>
      <c r="R33" s="51"/>
      <c r="S33" s="76">
        <f t="shared" si="4"/>
        <v>5727935</v>
      </c>
      <c r="T33" s="76">
        <f>'приложение 3'!D33</f>
        <v>5727935</v>
      </c>
      <c r="U33" s="77">
        <f>'приложение 3'!E33</f>
        <v>5303725</v>
      </c>
      <c r="V33" s="77">
        <f>'приложение 3'!AF33</f>
        <v>424210</v>
      </c>
      <c r="W33" s="77">
        <f>'приложение 3'!AK33</f>
        <v>0</v>
      </c>
      <c r="X33" s="37"/>
      <c r="Y33" s="136" t="s">
        <v>166</v>
      </c>
      <c r="Z33" s="65">
        <v>5228000005</v>
      </c>
      <c r="AA33" s="65">
        <v>1</v>
      </c>
      <c r="AB33" s="65" t="s">
        <v>167</v>
      </c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</row>
    <row r="34" spans="1:52" ht="15" customHeight="1" x14ac:dyDescent="0.2">
      <c r="A34" s="54">
        <v>21</v>
      </c>
      <c r="B34" s="59" t="s">
        <v>142</v>
      </c>
      <c r="C34" s="139">
        <v>1932</v>
      </c>
      <c r="D34" s="84" t="s">
        <v>79</v>
      </c>
      <c r="E34" s="10" t="s">
        <v>80</v>
      </c>
      <c r="F34" s="139" t="s">
        <v>83</v>
      </c>
      <c r="G34" s="139">
        <v>2</v>
      </c>
      <c r="H34" s="139">
        <v>2</v>
      </c>
      <c r="I34" s="143">
        <v>568.98</v>
      </c>
      <c r="J34" s="143">
        <v>522.20000000000005</v>
      </c>
      <c r="K34" s="143">
        <v>522.20000000000005</v>
      </c>
      <c r="L34" s="144"/>
      <c r="M34" s="142"/>
      <c r="N34" s="142"/>
      <c r="O34" s="55">
        <f t="shared" si="3"/>
        <v>23281400</v>
      </c>
      <c r="P34" s="51"/>
      <c r="Q34" s="51"/>
      <c r="R34" s="51"/>
      <c r="S34" s="76">
        <f t="shared" si="4"/>
        <v>23281400</v>
      </c>
      <c r="T34" s="76">
        <f>'приложение 3'!D34</f>
        <v>23281400</v>
      </c>
      <c r="U34" s="77">
        <f>'приложение 3'!E34</f>
        <v>22021311</v>
      </c>
      <c r="V34" s="77">
        <f>'приложение 3'!AF34</f>
        <v>1260089</v>
      </c>
      <c r="W34" s="77">
        <f>'приложение 3'!AK34</f>
        <v>0</v>
      </c>
      <c r="X34" s="37"/>
      <c r="Y34" s="136" t="s">
        <v>166</v>
      </c>
      <c r="Z34" s="65">
        <v>5228000099</v>
      </c>
      <c r="AA34" s="65">
        <v>1</v>
      </c>
      <c r="AB34" s="65" t="s">
        <v>167</v>
      </c>
    </row>
    <row r="35" spans="1:52" ht="15" customHeight="1" x14ac:dyDescent="0.2">
      <c r="A35" s="54">
        <v>22</v>
      </c>
      <c r="B35" s="59" t="s">
        <v>143</v>
      </c>
      <c r="C35" s="139">
        <v>1968</v>
      </c>
      <c r="D35" s="84" t="s">
        <v>79</v>
      </c>
      <c r="E35" s="10" t="s">
        <v>80</v>
      </c>
      <c r="F35" s="139" t="s">
        <v>81</v>
      </c>
      <c r="G35" s="139">
        <v>2</v>
      </c>
      <c r="H35" s="139">
        <v>1</v>
      </c>
      <c r="I35" s="143">
        <v>292.27999999999997</v>
      </c>
      <c r="J35" s="143">
        <v>268.14999999999998</v>
      </c>
      <c r="K35" s="143">
        <v>268.14999999999998</v>
      </c>
      <c r="L35" s="142"/>
      <c r="M35" s="142"/>
      <c r="N35" s="142"/>
      <c r="O35" s="55">
        <f t="shared" si="3"/>
        <v>20752539</v>
      </c>
      <c r="P35" s="51"/>
      <c r="Q35" s="51"/>
      <c r="R35" s="51"/>
      <c r="S35" s="76">
        <f t="shared" si="4"/>
        <v>20752539</v>
      </c>
      <c r="T35" s="76">
        <f>'приложение 3'!D35</f>
        <v>20752539</v>
      </c>
      <c r="U35" s="77">
        <f>'приложение 3'!E35</f>
        <v>19612872</v>
      </c>
      <c r="V35" s="77">
        <f>'приложение 3'!AF35</f>
        <v>1139667</v>
      </c>
      <c r="W35" s="77">
        <f>'приложение 3'!AK35</f>
        <v>0</v>
      </c>
      <c r="X35" s="37"/>
      <c r="Y35" s="136" t="s">
        <v>166</v>
      </c>
      <c r="Z35" s="65">
        <v>5228000120</v>
      </c>
      <c r="AA35" s="65">
        <v>1</v>
      </c>
      <c r="AB35" s="65" t="s">
        <v>167</v>
      </c>
    </row>
    <row r="36" spans="1:52" ht="15" customHeight="1" x14ac:dyDescent="0.2">
      <c r="A36" s="54">
        <v>23</v>
      </c>
      <c r="B36" s="59" t="s">
        <v>144</v>
      </c>
      <c r="C36" s="139">
        <v>1929</v>
      </c>
      <c r="D36" s="84" t="s">
        <v>79</v>
      </c>
      <c r="E36" s="10" t="s">
        <v>80</v>
      </c>
      <c r="F36" s="139" t="s">
        <v>83</v>
      </c>
      <c r="G36" s="139">
        <v>2</v>
      </c>
      <c r="H36" s="139">
        <v>1</v>
      </c>
      <c r="I36" s="143">
        <v>361.56</v>
      </c>
      <c r="J36" s="143">
        <v>314.39999999999998</v>
      </c>
      <c r="K36" s="143">
        <v>314.39999999999998</v>
      </c>
      <c r="L36" s="142"/>
      <c r="M36" s="142"/>
      <c r="N36" s="142"/>
      <c r="O36" s="55">
        <f t="shared" si="3"/>
        <v>3695229</v>
      </c>
      <c r="P36" s="51"/>
      <c r="Q36" s="51"/>
      <c r="R36" s="51"/>
      <c r="S36" s="76">
        <f t="shared" si="4"/>
        <v>3695229</v>
      </c>
      <c r="T36" s="76">
        <f>'приложение 3'!D36</f>
        <v>3695229</v>
      </c>
      <c r="U36" s="77">
        <f>'приложение 3'!E36</f>
        <v>3367815</v>
      </c>
      <c r="V36" s="77">
        <f>'приложение 3'!AF36</f>
        <v>327414</v>
      </c>
      <c r="W36" s="77">
        <f>'приложение 3'!AK36</f>
        <v>0</v>
      </c>
      <c r="X36" s="37"/>
      <c r="Y36" s="136" t="s">
        <v>166</v>
      </c>
      <c r="Z36" s="65">
        <v>5228000101</v>
      </c>
      <c r="AA36" s="65">
        <v>1</v>
      </c>
      <c r="AB36" s="65" t="s">
        <v>167</v>
      </c>
    </row>
    <row r="37" spans="1:52" ht="15" customHeight="1" x14ac:dyDescent="0.2">
      <c r="A37" s="54">
        <v>24</v>
      </c>
      <c r="B37" s="75" t="s">
        <v>145</v>
      </c>
      <c r="C37" s="139">
        <v>1980</v>
      </c>
      <c r="D37" s="84" t="s">
        <v>79</v>
      </c>
      <c r="E37" s="10" t="s">
        <v>80</v>
      </c>
      <c r="F37" s="139" t="s">
        <v>81</v>
      </c>
      <c r="G37" s="139">
        <v>5</v>
      </c>
      <c r="H37" s="139">
        <v>6</v>
      </c>
      <c r="I37" s="143">
        <v>4266.8500000000004</v>
      </c>
      <c r="J37" s="143">
        <v>3710.3</v>
      </c>
      <c r="K37" s="143">
        <v>3678.3</v>
      </c>
      <c r="L37" s="144"/>
      <c r="M37" s="51"/>
      <c r="N37" s="51"/>
      <c r="O37" s="55">
        <f t="shared" si="3"/>
        <v>44977997</v>
      </c>
      <c r="P37" s="51"/>
      <c r="Q37" s="51"/>
      <c r="R37" s="51"/>
      <c r="S37" s="76">
        <f t="shared" si="4"/>
        <v>44977997</v>
      </c>
      <c r="T37" s="76">
        <f>'приложение 3'!D37</f>
        <v>44977997</v>
      </c>
      <c r="U37" s="77">
        <f>'приложение 3'!E37</f>
        <v>42684737</v>
      </c>
      <c r="V37" s="77">
        <f>'приложение 3'!AF37</f>
        <v>2293260</v>
      </c>
      <c r="W37" s="77">
        <f>'приложение 3'!AK37</f>
        <v>0</v>
      </c>
      <c r="X37" s="9"/>
      <c r="Y37" s="136" t="s">
        <v>166</v>
      </c>
      <c r="Z37" s="65">
        <v>5228000045</v>
      </c>
      <c r="AA37" s="65">
        <v>1</v>
      </c>
      <c r="AB37" s="65" t="s">
        <v>167</v>
      </c>
    </row>
    <row r="38" spans="1:52" ht="15" customHeight="1" x14ac:dyDescent="0.2">
      <c r="A38" s="54">
        <v>25</v>
      </c>
      <c r="B38" s="75" t="s">
        <v>146</v>
      </c>
      <c r="C38" s="139">
        <v>1958</v>
      </c>
      <c r="D38" s="84" t="s">
        <v>79</v>
      </c>
      <c r="E38" s="10" t="s">
        <v>80</v>
      </c>
      <c r="F38" s="139" t="s">
        <v>81</v>
      </c>
      <c r="G38" s="139">
        <v>2</v>
      </c>
      <c r="H38" s="139">
        <v>1</v>
      </c>
      <c r="I38" s="143">
        <v>451.48</v>
      </c>
      <c r="J38" s="143">
        <v>414.2</v>
      </c>
      <c r="K38" s="143">
        <v>414.2</v>
      </c>
      <c r="L38" s="144"/>
      <c r="M38" s="51"/>
      <c r="N38" s="51"/>
      <c r="O38" s="55">
        <f t="shared" si="3"/>
        <v>5812937</v>
      </c>
      <c r="P38" s="51"/>
      <c r="Q38" s="51"/>
      <c r="R38" s="51"/>
      <c r="S38" s="76">
        <f t="shared" si="4"/>
        <v>5812937</v>
      </c>
      <c r="T38" s="76">
        <f>'приложение 3'!D38</f>
        <v>5812937</v>
      </c>
      <c r="U38" s="77">
        <f>'приложение 3'!E38</f>
        <v>5384680</v>
      </c>
      <c r="V38" s="77">
        <f>'приложение 3'!AF38</f>
        <v>428257</v>
      </c>
      <c r="W38" s="77">
        <f>'приложение 3'!AK38</f>
        <v>0</v>
      </c>
      <c r="X38" s="9"/>
      <c r="Y38" s="136" t="s">
        <v>166</v>
      </c>
      <c r="Z38" s="65">
        <v>5228000107</v>
      </c>
      <c r="AA38" s="65">
        <v>1</v>
      </c>
      <c r="AB38" s="65" t="s">
        <v>167</v>
      </c>
    </row>
    <row r="39" spans="1:52" s="65" customFormat="1" ht="15" customHeight="1" x14ac:dyDescent="0.2">
      <c r="A39" s="54">
        <v>26</v>
      </c>
      <c r="B39" s="75" t="s">
        <v>147</v>
      </c>
      <c r="C39" s="139">
        <v>1932</v>
      </c>
      <c r="D39" s="84" t="s">
        <v>79</v>
      </c>
      <c r="E39" s="10" t="s">
        <v>80</v>
      </c>
      <c r="F39" s="139" t="s">
        <v>83</v>
      </c>
      <c r="G39" s="139">
        <v>2</v>
      </c>
      <c r="H39" s="139">
        <v>2</v>
      </c>
      <c r="I39" s="143">
        <v>615.02</v>
      </c>
      <c r="J39" s="143">
        <v>534.79999999999995</v>
      </c>
      <c r="K39" s="143">
        <v>534.79999999999995</v>
      </c>
      <c r="L39" s="144"/>
      <c r="M39" s="51"/>
      <c r="N39" s="51"/>
      <c r="O39" s="55">
        <f t="shared" si="3"/>
        <v>23481420</v>
      </c>
      <c r="P39" s="51"/>
      <c r="Q39" s="51"/>
      <c r="R39" s="51"/>
      <c r="S39" s="76">
        <f t="shared" si="4"/>
        <v>23481420</v>
      </c>
      <c r="T39" s="76">
        <f>'приложение 3'!D39</f>
        <v>23481420</v>
      </c>
      <c r="U39" s="77">
        <f>'приложение 3'!E39</f>
        <v>22211806</v>
      </c>
      <c r="V39" s="77">
        <f>'приложение 3'!AF39</f>
        <v>1269614</v>
      </c>
      <c r="W39" s="77">
        <f>'приложение 3'!AK39</f>
        <v>0</v>
      </c>
      <c r="X39" s="9"/>
      <c r="Y39" s="136" t="s">
        <v>166</v>
      </c>
      <c r="Z39" s="65">
        <v>5228000098</v>
      </c>
      <c r="AA39" s="65">
        <v>1</v>
      </c>
      <c r="AB39" s="65" t="s">
        <v>167</v>
      </c>
    </row>
    <row r="40" spans="1:52" s="65" customFormat="1" ht="15" customHeight="1" x14ac:dyDescent="0.2">
      <c r="A40" s="54">
        <v>27</v>
      </c>
      <c r="B40" s="75" t="s">
        <v>148</v>
      </c>
      <c r="C40" s="139">
        <v>1964</v>
      </c>
      <c r="D40" s="84" t="s">
        <v>79</v>
      </c>
      <c r="E40" s="10" t="s">
        <v>80</v>
      </c>
      <c r="F40" s="139" t="s">
        <v>81</v>
      </c>
      <c r="G40" s="139">
        <v>2</v>
      </c>
      <c r="H40" s="139">
        <v>4</v>
      </c>
      <c r="I40" s="143">
        <v>1479.49</v>
      </c>
      <c r="J40" s="143">
        <v>1286.51</v>
      </c>
      <c r="K40" s="143">
        <v>1286.51</v>
      </c>
      <c r="L40" s="144"/>
      <c r="M40" s="51"/>
      <c r="N40" s="51"/>
      <c r="O40" s="55">
        <f t="shared" si="3"/>
        <v>30317262</v>
      </c>
      <c r="P40" s="51"/>
      <c r="Q40" s="51"/>
      <c r="R40" s="51"/>
      <c r="S40" s="76">
        <f t="shared" si="4"/>
        <v>30317262</v>
      </c>
      <c r="T40" s="76">
        <f>'приложение 3'!D40</f>
        <v>30317262</v>
      </c>
      <c r="U40" s="77">
        <f>'приложение 3'!E40</f>
        <v>28722132</v>
      </c>
      <c r="V40" s="77">
        <f>'приложение 3'!AF40</f>
        <v>1595130</v>
      </c>
      <c r="W40" s="77">
        <f>'приложение 3'!AK40</f>
        <v>0</v>
      </c>
      <c r="X40" s="9"/>
      <c r="Y40" s="136" t="s">
        <v>166</v>
      </c>
      <c r="Z40" s="65">
        <v>5228000050</v>
      </c>
      <c r="AA40" s="65">
        <v>1</v>
      </c>
      <c r="AB40" s="65" t="s">
        <v>167</v>
      </c>
    </row>
    <row r="41" spans="1:52" s="65" customFormat="1" ht="15" customHeight="1" x14ac:dyDescent="0.2">
      <c r="A41" s="54">
        <v>28</v>
      </c>
      <c r="B41" s="75" t="s">
        <v>149</v>
      </c>
      <c r="C41" s="139">
        <v>1955</v>
      </c>
      <c r="D41" s="84" t="s">
        <v>79</v>
      </c>
      <c r="E41" s="10" t="s">
        <v>80</v>
      </c>
      <c r="F41" s="139" t="s">
        <v>81</v>
      </c>
      <c r="G41" s="139">
        <v>2</v>
      </c>
      <c r="H41" s="139">
        <v>2</v>
      </c>
      <c r="I41" s="143">
        <v>553.4</v>
      </c>
      <c r="J41" s="143">
        <v>507.71</v>
      </c>
      <c r="K41" s="143">
        <v>507.71</v>
      </c>
      <c r="L41" s="144"/>
      <c r="M41" s="51"/>
      <c r="N41" s="51"/>
      <c r="O41" s="55">
        <f t="shared" si="3"/>
        <v>3733010</v>
      </c>
      <c r="P41" s="51"/>
      <c r="Q41" s="51"/>
      <c r="R41" s="51"/>
      <c r="S41" s="76">
        <f t="shared" si="4"/>
        <v>3733010</v>
      </c>
      <c r="T41" s="76">
        <f>'приложение 3'!D41</f>
        <v>3733010</v>
      </c>
      <c r="U41" s="77">
        <f>'приложение 3'!E41</f>
        <v>3403797</v>
      </c>
      <c r="V41" s="77">
        <f>'приложение 3'!AF41</f>
        <v>329213</v>
      </c>
      <c r="W41" s="77">
        <f>'приложение 3'!AK41</f>
        <v>0</v>
      </c>
      <c r="X41" s="9"/>
      <c r="Y41" s="136" t="s">
        <v>166</v>
      </c>
      <c r="Z41" s="65">
        <v>5228000111</v>
      </c>
      <c r="AA41" s="65">
        <v>1</v>
      </c>
      <c r="AB41" s="65" t="s">
        <v>167</v>
      </c>
    </row>
    <row r="42" spans="1:52" s="65" customFormat="1" ht="15" customHeight="1" x14ac:dyDescent="0.2">
      <c r="A42" s="54">
        <v>29</v>
      </c>
      <c r="B42" s="58" t="s">
        <v>150</v>
      </c>
      <c r="C42" s="139">
        <v>1950</v>
      </c>
      <c r="D42" s="84" t="s">
        <v>79</v>
      </c>
      <c r="E42" s="10" t="s">
        <v>80</v>
      </c>
      <c r="F42" s="139" t="s">
        <v>82</v>
      </c>
      <c r="G42" s="139">
        <v>2</v>
      </c>
      <c r="H42" s="139">
        <v>2</v>
      </c>
      <c r="I42" s="143">
        <v>753.95</v>
      </c>
      <c r="J42" s="143">
        <v>655.61</v>
      </c>
      <c r="K42" s="143">
        <v>655.61</v>
      </c>
      <c r="L42" s="144"/>
      <c r="M42" s="51"/>
      <c r="N42" s="51"/>
      <c r="O42" s="55">
        <f t="shared" si="3"/>
        <v>24158279</v>
      </c>
      <c r="P42" s="51"/>
      <c r="Q42" s="51"/>
      <c r="R42" s="51"/>
      <c r="S42" s="76">
        <f t="shared" si="4"/>
        <v>24158279</v>
      </c>
      <c r="T42" s="76">
        <f>'приложение 3'!D42</f>
        <v>24158279</v>
      </c>
      <c r="U42" s="77">
        <f>'приложение 3'!E42</f>
        <v>22856434</v>
      </c>
      <c r="V42" s="77">
        <f>'приложение 3'!AF42</f>
        <v>1301845</v>
      </c>
      <c r="W42" s="77">
        <f>'приложение 3'!AK42</f>
        <v>0</v>
      </c>
      <c r="X42" s="9"/>
      <c r="Y42" s="136" t="s">
        <v>166</v>
      </c>
      <c r="Z42" s="65">
        <v>5228000079</v>
      </c>
      <c r="AA42" s="65">
        <v>1</v>
      </c>
      <c r="AB42" s="65" t="s">
        <v>167</v>
      </c>
    </row>
    <row r="43" spans="1:52" s="65" customFormat="1" ht="15" customHeight="1" x14ac:dyDescent="0.2">
      <c r="A43" s="54">
        <v>30</v>
      </c>
      <c r="B43" s="59" t="s">
        <v>151</v>
      </c>
      <c r="C43" s="139">
        <v>1960</v>
      </c>
      <c r="D43" s="84" t="s">
        <v>79</v>
      </c>
      <c r="E43" s="10" t="s">
        <v>80</v>
      </c>
      <c r="F43" s="139" t="s">
        <v>81</v>
      </c>
      <c r="G43" s="139">
        <v>2</v>
      </c>
      <c r="H43" s="139">
        <v>1</v>
      </c>
      <c r="I43" s="143">
        <v>289.99</v>
      </c>
      <c r="J43" s="143">
        <v>276.39999999999998</v>
      </c>
      <c r="K43" s="143">
        <v>201.6</v>
      </c>
      <c r="L43" s="144"/>
      <c r="M43" s="51"/>
      <c r="N43" s="51"/>
      <c r="O43" s="55">
        <f t="shared" si="3"/>
        <v>19777790</v>
      </c>
      <c r="P43" s="51"/>
      <c r="Q43" s="51"/>
      <c r="R43" s="51"/>
      <c r="S43" s="76">
        <f t="shared" si="4"/>
        <v>19777790</v>
      </c>
      <c r="T43" s="76">
        <f>'приложение 3'!D43</f>
        <v>19777790</v>
      </c>
      <c r="U43" s="77">
        <f>'приложение 3'!E43</f>
        <v>18684540</v>
      </c>
      <c r="V43" s="77">
        <f>'приложение 3'!AF43</f>
        <v>1093250</v>
      </c>
      <c r="W43" s="77">
        <f>'приложение 3'!AK43</f>
        <v>0</v>
      </c>
      <c r="X43" s="9"/>
      <c r="Y43" s="136" t="s">
        <v>166</v>
      </c>
      <c r="Z43" s="65">
        <v>5228000177</v>
      </c>
      <c r="AA43" s="65">
        <v>1</v>
      </c>
      <c r="AB43" s="65" t="s">
        <v>167</v>
      </c>
    </row>
    <row r="44" spans="1:52" s="65" customFormat="1" ht="15" customHeight="1" x14ac:dyDescent="0.2">
      <c r="A44" s="54">
        <v>31</v>
      </c>
      <c r="B44" s="59" t="s">
        <v>152</v>
      </c>
      <c r="C44" s="139">
        <v>1954</v>
      </c>
      <c r="D44" s="84" t="s">
        <v>79</v>
      </c>
      <c r="E44" s="10" t="s">
        <v>80</v>
      </c>
      <c r="F44" s="139" t="s">
        <v>83</v>
      </c>
      <c r="G44" s="139">
        <v>2</v>
      </c>
      <c r="H44" s="139">
        <v>1</v>
      </c>
      <c r="I44" s="143">
        <v>448.68</v>
      </c>
      <c r="J44" s="143">
        <v>390.16</v>
      </c>
      <c r="K44" s="143">
        <v>390.16</v>
      </c>
      <c r="L44" s="144"/>
      <c r="M44" s="51"/>
      <c r="N44" s="51"/>
      <c r="O44" s="55">
        <f t="shared" si="3"/>
        <v>19411970</v>
      </c>
      <c r="P44" s="51"/>
      <c r="Q44" s="51"/>
      <c r="R44" s="51"/>
      <c r="S44" s="76">
        <f t="shared" si="4"/>
        <v>19411970</v>
      </c>
      <c r="T44" s="76">
        <f>'приложение 3'!D44</f>
        <v>19411970</v>
      </c>
      <c r="U44" s="77">
        <f>'приложение 3'!E44</f>
        <v>18296772</v>
      </c>
      <c r="V44" s="77">
        <f>'приложение 3'!AF44</f>
        <v>1115198</v>
      </c>
      <c r="W44" s="77">
        <f>'приложение 3'!AK44</f>
        <v>0</v>
      </c>
      <c r="X44" s="9"/>
      <c r="Y44" s="136" t="s">
        <v>166</v>
      </c>
      <c r="Z44" s="65">
        <v>5228000157</v>
      </c>
      <c r="AA44" s="65">
        <v>1</v>
      </c>
      <c r="AB44" s="65" t="s">
        <v>167</v>
      </c>
    </row>
    <row r="45" spans="1:52" s="65" customFormat="1" ht="15" customHeight="1" x14ac:dyDescent="0.2">
      <c r="A45" s="54">
        <v>32</v>
      </c>
      <c r="B45" s="59" t="s">
        <v>153</v>
      </c>
      <c r="C45" s="139">
        <v>1959</v>
      </c>
      <c r="D45" s="84" t="s">
        <v>79</v>
      </c>
      <c r="E45" s="10" t="s">
        <v>80</v>
      </c>
      <c r="F45" s="139" t="s">
        <v>84</v>
      </c>
      <c r="G45" s="139">
        <v>2</v>
      </c>
      <c r="H45" s="139">
        <v>2</v>
      </c>
      <c r="I45" s="143">
        <v>727.15</v>
      </c>
      <c r="J45" s="143">
        <v>632.20000000000005</v>
      </c>
      <c r="K45" s="143">
        <v>632.20000000000005</v>
      </c>
      <c r="L45" s="144"/>
      <c r="M45" s="51"/>
      <c r="N45" s="51"/>
      <c r="O45" s="55">
        <f t="shared" si="3"/>
        <v>24027119</v>
      </c>
      <c r="P45" s="51"/>
      <c r="Q45" s="51"/>
      <c r="R45" s="51"/>
      <c r="S45" s="76">
        <f t="shared" si="4"/>
        <v>24027119</v>
      </c>
      <c r="T45" s="76">
        <f>'приложение 3'!D45</f>
        <v>24027119</v>
      </c>
      <c r="U45" s="77">
        <f>'приложение 3'!E45</f>
        <v>22731520</v>
      </c>
      <c r="V45" s="77">
        <f>'приложение 3'!AF45</f>
        <v>1295599</v>
      </c>
      <c r="W45" s="77">
        <f>'приложение 3'!AK45</f>
        <v>0</v>
      </c>
      <c r="X45" s="9"/>
      <c r="Y45" s="136" t="s">
        <v>166</v>
      </c>
      <c r="Z45" s="65">
        <v>5228000174</v>
      </c>
      <c r="AA45" s="65">
        <v>1</v>
      </c>
      <c r="AB45" s="65" t="s">
        <v>167</v>
      </c>
    </row>
    <row r="46" spans="1:52" s="65" customFormat="1" ht="15" customHeight="1" x14ac:dyDescent="0.2">
      <c r="A46" s="54">
        <v>33</v>
      </c>
      <c r="B46" s="75" t="s">
        <v>154</v>
      </c>
      <c r="C46" s="139">
        <v>1954</v>
      </c>
      <c r="D46" s="84" t="s">
        <v>79</v>
      </c>
      <c r="E46" s="10" t="s">
        <v>80</v>
      </c>
      <c r="F46" s="139" t="s">
        <v>81</v>
      </c>
      <c r="G46" s="139">
        <v>2</v>
      </c>
      <c r="H46" s="139">
        <v>2</v>
      </c>
      <c r="I46" s="143">
        <v>743.6</v>
      </c>
      <c r="J46" s="143">
        <v>682.2</v>
      </c>
      <c r="K46" s="143">
        <v>682.2</v>
      </c>
      <c r="L46" s="144"/>
      <c r="M46" s="51"/>
      <c r="N46" s="51"/>
      <c r="O46" s="55">
        <f t="shared" si="3"/>
        <v>5870468</v>
      </c>
      <c r="P46" s="51"/>
      <c r="Q46" s="51"/>
      <c r="R46" s="51"/>
      <c r="S46" s="76">
        <f t="shared" si="4"/>
        <v>5870468</v>
      </c>
      <c r="T46" s="76">
        <f>'приложение 3'!D46</f>
        <v>5870468</v>
      </c>
      <c r="U46" s="77">
        <f>'приложение 3'!E46</f>
        <v>5439471</v>
      </c>
      <c r="V46" s="77">
        <f>'приложение 3'!AF46</f>
        <v>430997</v>
      </c>
      <c r="W46" s="77">
        <f>'приложение 3'!AK46</f>
        <v>0</v>
      </c>
      <c r="X46" s="9"/>
      <c r="Y46" s="136" t="s">
        <v>166</v>
      </c>
      <c r="Z46" s="65">
        <v>5228000108</v>
      </c>
      <c r="AA46" s="65">
        <v>1</v>
      </c>
      <c r="AB46" s="65" t="s">
        <v>167</v>
      </c>
    </row>
    <row r="47" spans="1:52" s="65" customFormat="1" ht="15" customHeight="1" x14ac:dyDescent="0.2">
      <c r="A47" s="54">
        <v>34</v>
      </c>
      <c r="B47" s="75" t="s">
        <v>155</v>
      </c>
      <c r="C47" s="139">
        <v>1970</v>
      </c>
      <c r="D47" s="84" t="s">
        <v>79</v>
      </c>
      <c r="E47" s="10" t="s">
        <v>80</v>
      </c>
      <c r="F47" s="139" t="s">
        <v>81</v>
      </c>
      <c r="G47" s="141">
        <v>5</v>
      </c>
      <c r="H47" s="139">
        <v>4</v>
      </c>
      <c r="I47" s="143">
        <v>3887.26</v>
      </c>
      <c r="J47" s="143">
        <v>3380.23</v>
      </c>
      <c r="K47" s="143">
        <v>3380.23</v>
      </c>
      <c r="L47" s="144"/>
      <c r="M47" s="51"/>
      <c r="N47" s="51"/>
      <c r="O47" s="55">
        <f t="shared" si="3"/>
        <v>4809576</v>
      </c>
      <c r="P47" s="51"/>
      <c r="Q47" s="51"/>
      <c r="R47" s="51"/>
      <c r="S47" s="76">
        <f t="shared" si="4"/>
        <v>4809576</v>
      </c>
      <c r="T47" s="76">
        <f>'приложение 3'!D47</f>
        <v>4809576</v>
      </c>
      <c r="U47" s="77">
        <f>'приложение 3'!E47</f>
        <v>4429098</v>
      </c>
      <c r="V47" s="77">
        <f>'приложение 3'!AF47</f>
        <v>380478</v>
      </c>
      <c r="W47" s="77">
        <f>'приложение 3'!AK47</f>
        <v>0</v>
      </c>
      <c r="X47" s="9"/>
      <c r="Y47" s="136" t="s">
        <v>166</v>
      </c>
      <c r="Z47" s="65">
        <v>5228000085</v>
      </c>
      <c r="AA47" s="65">
        <v>1</v>
      </c>
      <c r="AB47" s="65" t="s">
        <v>167</v>
      </c>
    </row>
    <row r="48" spans="1:52" s="65" customFormat="1" ht="15" customHeight="1" x14ac:dyDescent="0.2">
      <c r="A48" s="54">
        <v>35</v>
      </c>
      <c r="B48" s="75" t="s">
        <v>156</v>
      </c>
      <c r="C48" s="139">
        <v>1953</v>
      </c>
      <c r="D48" s="84" t="s">
        <v>79</v>
      </c>
      <c r="E48" s="10" t="s">
        <v>80</v>
      </c>
      <c r="F48" s="139" t="s">
        <v>81</v>
      </c>
      <c r="G48" s="139">
        <v>2</v>
      </c>
      <c r="H48" s="139">
        <v>2</v>
      </c>
      <c r="I48" s="143">
        <v>653.66</v>
      </c>
      <c r="J48" s="143">
        <v>568.4</v>
      </c>
      <c r="K48" s="143">
        <v>568.4</v>
      </c>
      <c r="L48" s="144"/>
      <c r="M48" s="51"/>
      <c r="N48" s="51"/>
      <c r="O48" s="55">
        <f t="shared" si="3"/>
        <v>3752756</v>
      </c>
      <c r="P48" s="51"/>
      <c r="Q48" s="51"/>
      <c r="R48" s="51"/>
      <c r="S48" s="76">
        <f t="shared" si="4"/>
        <v>3752756</v>
      </c>
      <c r="T48" s="76">
        <f>'приложение 3'!D48</f>
        <v>3752756</v>
      </c>
      <c r="U48" s="77">
        <f>'приложение 3'!E48</f>
        <v>3422602</v>
      </c>
      <c r="V48" s="77">
        <f>'приложение 3'!AF48</f>
        <v>330154</v>
      </c>
      <c r="W48" s="77">
        <f>'приложение 3'!AK48</f>
        <v>0</v>
      </c>
      <c r="X48" s="9"/>
      <c r="Y48" s="136" t="s">
        <v>166</v>
      </c>
      <c r="Z48" s="65">
        <v>5228000131</v>
      </c>
      <c r="AA48" s="65">
        <v>1</v>
      </c>
      <c r="AB48" s="65" t="s">
        <v>167</v>
      </c>
    </row>
    <row r="49" spans="1:28" s="65" customFormat="1" ht="15" customHeight="1" x14ac:dyDescent="0.2">
      <c r="A49" s="54">
        <v>36</v>
      </c>
      <c r="B49" s="75" t="s">
        <v>157</v>
      </c>
      <c r="C49" s="139">
        <v>1969</v>
      </c>
      <c r="D49" s="84" t="s">
        <v>79</v>
      </c>
      <c r="E49" s="10" t="s">
        <v>80</v>
      </c>
      <c r="F49" s="139" t="s">
        <v>81</v>
      </c>
      <c r="G49" s="139">
        <v>5</v>
      </c>
      <c r="H49" s="139">
        <v>8</v>
      </c>
      <c r="I49" s="143">
        <v>7284.82</v>
      </c>
      <c r="J49" s="143">
        <v>6334.63</v>
      </c>
      <c r="K49" s="143">
        <v>5914.9</v>
      </c>
      <c r="L49" s="144"/>
      <c r="M49" s="51"/>
      <c r="N49" s="51"/>
      <c r="O49" s="55">
        <f>S49</f>
        <v>3794666</v>
      </c>
      <c r="P49" s="51"/>
      <c r="Q49" s="51"/>
      <c r="R49" s="51"/>
      <c r="S49" s="76">
        <f>T49</f>
        <v>3794666</v>
      </c>
      <c r="T49" s="76">
        <f>'приложение 3'!D49</f>
        <v>3794666</v>
      </c>
      <c r="U49" s="77">
        <f>'приложение 3'!E49</f>
        <v>3566348</v>
      </c>
      <c r="V49" s="77">
        <f>'приложение 3'!AF49</f>
        <v>228318</v>
      </c>
      <c r="W49" s="77">
        <f>'приложение 3'!AK49</f>
        <v>0</v>
      </c>
      <c r="X49" s="9"/>
      <c r="Y49" s="136" t="s">
        <v>166</v>
      </c>
      <c r="Z49" s="65">
        <v>5228000008</v>
      </c>
      <c r="AA49" s="65">
        <v>1</v>
      </c>
      <c r="AB49" s="65" t="s">
        <v>167</v>
      </c>
    </row>
    <row r="50" spans="1:28" s="65" customFormat="1" ht="15" customHeight="1" x14ac:dyDescent="0.2">
      <c r="Y50" s="138"/>
    </row>
    <row r="51" spans="1:28" s="65" customFormat="1" ht="15" customHeight="1" x14ac:dyDescent="0.2">
      <c r="Y51" s="138"/>
    </row>
    <row r="52" spans="1:28" s="65" customFormat="1" ht="15" customHeight="1" x14ac:dyDescent="0.2">
      <c r="Y52" s="138"/>
    </row>
    <row r="53" spans="1:28" s="65" customFormat="1" ht="15" customHeight="1" x14ac:dyDescent="0.2">
      <c r="Y53" s="138"/>
    </row>
    <row r="54" spans="1:28" s="65" customFormat="1" ht="15" customHeight="1" x14ac:dyDescent="0.2">
      <c r="Y54" s="138"/>
    </row>
    <row r="55" spans="1:28" s="65" customFormat="1" ht="15" customHeight="1" x14ac:dyDescent="0.2">
      <c r="Y55" s="138"/>
    </row>
    <row r="56" spans="1:28" s="65" customFormat="1" ht="15" customHeight="1" x14ac:dyDescent="0.2">
      <c r="Y56" s="138"/>
    </row>
    <row r="57" spans="1:28" s="65" customFormat="1" ht="15" customHeight="1" x14ac:dyDescent="0.2">
      <c r="Y57" s="138"/>
    </row>
    <row r="58" spans="1:28" s="65" customFormat="1" ht="15" customHeight="1" x14ac:dyDescent="0.2">
      <c r="Y58" s="138"/>
    </row>
    <row r="59" spans="1:28" s="65" customFormat="1" ht="15" customHeight="1" x14ac:dyDescent="0.2">
      <c r="Y59" s="138"/>
    </row>
    <row r="60" spans="1:28" s="65" customFormat="1" ht="15" customHeight="1" x14ac:dyDescent="0.2">
      <c r="Y60" s="138"/>
    </row>
    <row r="61" spans="1:28" s="65" customFormat="1" ht="15" customHeight="1" x14ac:dyDescent="0.2">
      <c r="Y61" s="138"/>
    </row>
    <row r="62" spans="1:28" s="65" customFormat="1" ht="15" customHeight="1" x14ac:dyDescent="0.2">
      <c r="Y62" s="138"/>
    </row>
    <row r="63" spans="1:28" s="65" customFormat="1" ht="15" customHeight="1" x14ac:dyDescent="0.2">
      <c r="Y63" s="138"/>
    </row>
    <row r="64" spans="1:28" s="65" customFormat="1" ht="15" customHeight="1" x14ac:dyDescent="0.2">
      <c r="Y64" s="138"/>
    </row>
    <row r="65" spans="25:25" s="65" customFormat="1" ht="15" customHeight="1" x14ac:dyDescent="0.2">
      <c r="Y65" s="138"/>
    </row>
    <row r="66" spans="25:25" s="65" customFormat="1" ht="15" customHeight="1" x14ac:dyDescent="0.2">
      <c r="Y66" s="138"/>
    </row>
    <row r="67" spans="25:25" s="65" customFormat="1" ht="15" customHeight="1" x14ac:dyDescent="0.2">
      <c r="Y67" s="138"/>
    </row>
    <row r="68" spans="25:25" s="65" customFormat="1" ht="15" customHeight="1" x14ac:dyDescent="0.2">
      <c r="Y68" s="138"/>
    </row>
    <row r="69" spans="25:25" s="65" customFormat="1" ht="15" customHeight="1" x14ac:dyDescent="0.2">
      <c r="Y69" s="138"/>
    </row>
    <row r="70" spans="25:25" s="65" customFormat="1" ht="15" customHeight="1" x14ac:dyDescent="0.2">
      <c r="Y70" s="138"/>
    </row>
    <row r="71" spans="25:25" s="65" customFormat="1" ht="15" customHeight="1" x14ac:dyDescent="0.2">
      <c r="Y71" s="138"/>
    </row>
    <row r="72" spans="25:25" s="65" customFormat="1" ht="15" customHeight="1" x14ac:dyDescent="0.2">
      <c r="Y72" s="138"/>
    </row>
    <row r="73" spans="25:25" s="65" customFormat="1" ht="15" customHeight="1" x14ac:dyDescent="0.2">
      <c r="Y73" s="138"/>
    </row>
    <row r="74" spans="25:25" s="65" customFormat="1" ht="15" customHeight="1" x14ac:dyDescent="0.2">
      <c r="Y74" s="138"/>
    </row>
    <row r="75" spans="25:25" s="65" customFormat="1" ht="15" customHeight="1" x14ac:dyDescent="0.2">
      <c r="Y75" s="138"/>
    </row>
    <row r="76" spans="25:25" s="65" customFormat="1" ht="15" customHeight="1" x14ac:dyDescent="0.2">
      <c r="Y76" s="138"/>
    </row>
    <row r="77" spans="25:25" s="65" customFormat="1" ht="15" customHeight="1" x14ac:dyDescent="0.2">
      <c r="Y77" s="138"/>
    </row>
    <row r="78" spans="25:25" s="65" customFormat="1" ht="15" customHeight="1" x14ac:dyDescent="0.2">
      <c r="Y78" s="138"/>
    </row>
    <row r="79" spans="25:25" s="65" customFormat="1" ht="15" customHeight="1" x14ac:dyDescent="0.2">
      <c r="Y79" s="138"/>
    </row>
    <row r="80" spans="25:25" s="65" customFormat="1" ht="15" customHeight="1" x14ac:dyDescent="0.2">
      <c r="Y80" s="138"/>
    </row>
    <row r="81" spans="25:25" s="65" customFormat="1" ht="15" customHeight="1" x14ac:dyDescent="0.2">
      <c r="Y81" s="138"/>
    </row>
    <row r="82" spans="25:25" s="65" customFormat="1" ht="15" customHeight="1" x14ac:dyDescent="0.2">
      <c r="Y82" s="138"/>
    </row>
    <row r="83" spans="25:25" s="65" customFormat="1" ht="15" customHeight="1" x14ac:dyDescent="0.2">
      <c r="Y83" s="138"/>
    </row>
    <row r="84" spans="25:25" s="65" customFormat="1" ht="15" customHeight="1" x14ac:dyDescent="0.2">
      <c r="Y84" s="138"/>
    </row>
    <row r="85" spans="25:25" s="65" customFormat="1" ht="15" customHeight="1" x14ac:dyDescent="0.2">
      <c r="Y85" s="138"/>
    </row>
    <row r="86" spans="25:25" s="65" customFormat="1" ht="15" customHeight="1" x14ac:dyDescent="0.2">
      <c r="Y86" s="138"/>
    </row>
    <row r="87" spans="25:25" s="65" customFormat="1" ht="15" customHeight="1" x14ac:dyDescent="0.2">
      <c r="Y87" s="138"/>
    </row>
    <row r="88" spans="25:25" s="65" customFormat="1" ht="15" customHeight="1" x14ac:dyDescent="0.2">
      <c r="Y88" s="138"/>
    </row>
    <row r="89" spans="25:25" s="65" customFormat="1" ht="15" customHeight="1" x14ac:dyDescent="0.2">
      <c r="Y89" s="138"/>
    </row>
    <row r="90" spans="25:25" s="65" customFormat="1" ht="15" customHeight="1" x14ac:dyDescent="0.2">
      <c r="Y90" s="138"/>
    </row>
    <row r="91" spans="25:25" s="65" customFormat="1" ht="15" customHeight="1" x14ac:dyDescent="0.2">
      <c r="Y91" s="138"/>
    </row>
    <row r="92" spans="25:25" s="65" customFormat="1" ht="15" customHeight="1" x14ac:dyDescent="0.2">
      <c r="Y92" s="138"/>
    </row>
    <row r="93" spans="25:25" s="65" customFormat="1" ht="15" customHeight="1" x14ac:dyDescent="0.2">
      <c r="Y93" s="138"/>
    </row>
    <row r="94" spans="25:25" s="65" customFormat="1" ht="15" customHeight="1" x14ac:dyDescent="0.2">
      <c r="Y94" s="138"/>
    </row>
    <row r="95" spans="25:25" s="65" customFormat="1" ht="15" customHeight="1" x14ac:dyDescent="0.2">
      <c r="Y95" s="138"/>
    </row>
    <row r="96" spans="25:25" s="65" customFormat="1" ht="15" customHeight="1" x14ac:dyDescent="0.2">
      <c r="Y96" s="138"/>
    </row>
    <row r="97" spans="25:25" s="65" customFormat="1" ht="15" customHeight="1" x14ac:dyDescent="0.2">
      <c r="Y97" s="138"/>
    </row>
    <row r="98" spans="25:25" s="65" customFormat="1" ht="15" customHeight="1" x14ac:dyDescent="0.2">
      <c r="Y98" s="138"/>
    </row>
    <row r="99" spans="25:25" s="65" customFormat="1" ht="15" customHeight="1" x14ac:dyDescent="0.2">
      <c r="Y99" s="138"/>
    </row>
    <row r="100" spans="25:25" s="65" customFormat="1" ht="15" customHeight="1" x14ac:dyDescent="0.2">
      <c r="Y100" s="138"/>
    </row>
    <row r="101" spans="25:25" s="65" customFormat="1" ht="15" customHeight="1" x14ac:dyDescent="0.2">
      <c r="Y101" s="138"/>
    </row>
    <row r="102" spans="25:25" s="65" customFormat="1" ht="15" customHeight="1" x14ac:dyDescent="0.2">
      <c r="Y102" s="138"/>
    </row>
    <row r="103" spans="25:25" s="65" customFormat="1" ht="15" customHeight="1" x14ac:dyDescent="0.2">
      <c r="Y103" s="138"/>
    </row>
    <row r="104" spans="25:25" s="65" customFormat="1" ht="15" customHeight="1" x14ac:dyDescent="0.2">
      <c r="Y104" s="138"/>
    </row>
    <row r="105" spans="25:25" s="65" customFormat="1" ht="15" customHeight="1" x14ac:dyDescent="0.2">
      <c r="Y105" s="138"/>
    </row>
    <row r="106" spans="25:25" s="65" customFormat="1" ht="15" customHeight="1" x14ac:dyDescent="0.2">
      <c r="Y106" s="138"/>
    </row>
    <row r="107" spans="25:25" s="65" customFormat="1" ht="15" customHeight="1" x14ac:dyDescent="0.2">
      <c r="Y107" s="138"/>
    </row>
    <row r="108" spans="25:25" s="65" customFormat="1" ht="15" customHeight="1" x14ac:dyDescent="0.2">
      <c r="Y108" s="138"/>
    </row>
    <row r="109" spans="25:25" s="65" customFormat="1" ht="15" customHeight="1" x14ac:dyDescent="0.2">
      <c r="Y109" s="138"/>
    </row>
    <row r="110" spans="25:25" s="65" customFormat="1" ht="15" customHeight="1" x14ac:dyDescent="0.2">
      <c r="Y110" s="138"/>
    </row>
    <row r="111" spans="25:25" s="65" customFormat="1" ht="15" customHeight="1" x14ac:dyDescent="0.2">
      <c r="Y111" s="138"/>
    </row>
    <row r="112" spans="25:25" s="65" customFormat="1" ht="15" customHeight="1" x14ac:dyDescent="0.2">
      <c r="Y112" s="138"/>
    </row>
    <row r="113" spans="25:25" s="65" customFormat="1" ht="15" customHeight="1" x14ac:dyDescent="0.2">
      <c r="Y113" s="138"/>
    </row>
    <row r="114" spans="25:25" s="65" customFormat="1" ht="15" customHeight="1" x14ac:dyDescent="0.2">
      <c r="Y114" s="138"/>
    </row>
    <row r="115" spans="25:25" s="65" customFormat="1" ht="15" customHeight="1" x14ac:dyDescent="0.2">
      <c r="Y115" s="138"/>
    </row>
    <row r="116" spans="25:25" s="65" customFormat="1" ht="15" customHeight="1" x14ac:dyDescent="0.2">
      <c r="Y116" s="138"/>
    </row>
    <row r="117" spans="25:25" s="65" customFormat="1" ht="15" customHeight="1" x14ac:dyDescent="0.2">
      <c r="Y117" s="138"/>
    </row>
    <row r="118" spans="25:25" s="65" customFormat="1" ht="15" customHeight="1" x14ac:dyDescent="0.2">
      <c r="Y118" s="138"/>
    </row>
    <row r="119" spans="25:25" s="65" customFormat="1" ht="15" customHeight="1" x14ac:dyDescent="0.2">
      <c r="Y119" s="138"/>
    </row>
    <row r="120" spans="25:25" s="65" customFormat="1" ht="15" customHeight="1" x14ac:dyDescent="0.2">
      <c r="Y120" s="138"/>
    </row>
    <row r="121" spans="25:25" s="65" customFormat="1" ht="15" customHeight="1" x14ac:dyDescent="0.2">
      <c r="Y121" s="138"/>
    </row>
    <row r="122" spans="25:25" s="65" customFormat="1" ht="15" customHeight="1" x14ac:dyDescent="0.2">
      <c r="Y122" s="138"/>
    </row>
    <row r="123" spans="25:25" s="65" customFormat="1" ht="15" customHeight="1" x14ac:dyDescent="0.2">
      <c r="Y123" s="138"/>
    </row>
    <row r="124" spans="25:25" s="65" customFormat="1" ht="15" customHeight="1" x14ac:dyDescent="0.2">
      <c r="Y124" s="138"/>
    </row>
    <row r="125" spans="25:25" s="65" customFormat="1" ht="15" customHeight="1" x14ac:dyDescent="0.2">
      <c r="Y125" s="138"/>
    </row>
    <row r="126" spans="25:25" s="65" customFormat="1" ht="15" customHeight="1" x14ac:dyDescent="0.2">
      <c r="Y126" s="138"/>
    </row>
    <row r="127" spans="25:25" s="65" customFormat="1" ht="15" customHeight="1" x14ac:dyDescent="0.2">
      <c r="Y127" s="138"/>
    </row>
    <row r="128" spans="25:25" s="65" customFormat="1" ht="15" customHeight="1" x14ac:dyDescent="0.2">
      <c r="Y128" s="138"/>
    </row>
    <row r="129" spans="25:25" s="65" customFormat="1" ht="15" customHeight="1" x14ac:dyDescent="0.2">
      <c r="Y129" s="138"/>
    </row>
    <row r="130" spans="25:25" s="65" customFormat="1" ht="15" customHeight="1" x14ac:dyDescent="0.2">
      <c r="Y130" s="138"/>
    </row>
    <row r="131" spans="25:25" s="65" customFormat="1" ht="15" customHeight="1" x14ac:dyDescent="0.2">
      <c r="Y131" s="138"/>
    </row>
    <row r="132" spans="25:25" s="65" customFormat="1" ht="15" customHeight="1" x14ac:dyDescent="0.2">
      <c r="Y132" s="138"/>
    </row>
    <row r="133" spans="25:25" s="65" customFormat="1" ht="15" customHeight="1" x14ac:dyDescent="0.2">
      <c r="Y133" s="138"/>
    </row>
    <row r="134" spans="25:25" s="65" customFormat="1" ht="15" customHeight="1" x14ac:dyDescent="0.2">
      <c r="Y134" s="138"/>
    </row>
    <row r="135" spans="25:25" s="65" customFormat="1" ht="15" customHeight="1" x14ac:dyDescent="0.2">
      <c r="Y135" s="138"/>
    </row>
    <row r="136" spans="25:25" s="65" customFormat="1" ht="15" customHeight="1" x14ac:dyDescent="0.2">
      <c r="Y136" s="138"/>
    </row>
    <row r="137" spans="25:25" s="65" customFormat="1" ht="15" customHeight="1" x14ac:dyDescent="0.2">
      <c r="Y137" s="138"/>
    </row>
    <row r="138" spans="25:25" s="65" customFormat="1" ht="15" customHeight="1" x14ac:dyDescent="0.2">
      <c r="Y138" s="138"/>
    </row>
    <row r="139" spans="25:25" s="65" customFormat="1" ht="15" customHeight="1" x14ac:dyDescent="0.2">
      <c r="Y139" s="138"/>
    </row>
    <row r="140" spans="25:25" s="65" customFormat="1" ht="15" customHeight="1" x14ac:dyDescent="0.2">
      <c r="Y140" s="138"/>
    </row>
    <row r="141" spans="25:25" s="65" customFormat="1" ht="15" customHeight="1" x14ac:dyDescent="0.2">
      <c r="Y141" s="138"/>
    </row>
    <row r="142" spans="25:25" s="65" customFormat="1" ht="15" customHeight="1" x14ac:dyDescent="0.2">
      <c r="Y142" s="138"/>
    </row>
    <row r="143" spans="25:25" s="65" customFormat="1" ht="15" customHeight="1" x14ac:dyDescent="0.2">
      <c r="Y143" s="138"/>
    </row>
    <row r="144" spans="25:25" s="65" customFormat="1" ht="15" customHeight="1" x14ac:dyDescent="0.2">
      <c r="Y144" s="138"/>
    </row>
    <row r="145" spans="25:25" s="65" customFormat="1" ht="15" customHeight="1" x14ac:dyDescent="0.2">
      <c r="Y145" s="138"/>
    </row>
    <row r="146" spans="25:25" s="65" customFormat="1" ht="15" customHeight="1" x14ac:dyDescent="0.2">
      <c r="Y146" s="138"/>
    </row>
    <row r="147" spans="25:25" s="65" customFormat="1" ht="15" customHeight="1" x14ac:dyDescent="0.2">
      <c r="Y147" s="138"/>
    </row>
    <row r="148" spans="25:25" s="65" customFormat="1" ht="15" customHeight="1" x14ac:dyDescent="0.2">
      <c r="Y148" s="138"/>
    </row>
    <row r="149" spans="25:25" s="65" customFormat="1" ht="15" customHeight="1" x14ac:dyDescent="0.2">
      <c r="Y149" s="138"/>
    </row>
    <row r="150" spans="25:25" s="65" customFormat="1" ht="15" customHeight="1" x14ac:dyDescent="0.2">
      <c r="Y150" s="138"/>
    </row>
    <row r="151" spans="25:25" s="65" customFormat="1" ht="15" customHeight="1" x14ac:dyDescent="0.2">
      <c r="Y151" s="138"/>
    </row>
    <row r="152" spans="25:25" s="65" customFormat="1" ht="15" customHeight="1" x14ac:dyDescent="0.2">
      <c r="Y152" s="138"/>
    </row>
    <row r="153" spans="25:25" s="65" customFormat="1" ht="15" customHeight="1" x14ac:dyDescent="0.2">
      <c r="Y153" s="138"/>
    </row>
    <row r="154" spans="25:25" s="65" customFormat="1" ht="15" customHeight="1" x14ac:dyDescent="0.2">
      <c r="Y154" s="138"/>
    </row>
    <row r="155" spans="25:25" s="65" customFormat="1" ht="15" customHeight="1" x14ac:dyDescent="0.2">
      <c r="Y155" s="138"/>
    </row>
    <row r="156" spans="25:25" s="65" customFormat="1" ht="15" customHeight="1" x14ac:dyDescent="0.2">
      <c r="Y156" s="138"/>
    </row>
    <row r="157" spans="25:25" s="65" customFormat="1" ht="15" customHeight="1" x14ac:dyDescent="0.2">
      <c r="Y157" s="138"/>
    </row>
    <row r="158" spans="25:25" s="65" customFormat="1" ht="15" customHeight="1" x14ac:dyDescent="0.2">
      <c r="Y158" s="138"/>
    </row>
    <row r="159" spans="25:25" s="65" customFormat="1" ht="15" customHeight="1" x14ac:dyDescent="0.2">
      <c r="Y159" s="138"/>
    </row>
    <row r="160" spans="25:25" s="65" customFormat="1" ht="15" customHeight="1" x14ac:dyDescent="0.2">
      <c r="Y160" s="138"/>
    </row>
    <row r="161" spans="25:25" s="65" customFormat="1" ht="15" customHeight="1" x14ac:dyDescent="0.2">
      <c r="Y161" s="138"/>
    </row>
    <row r="162" spans="25:25" s="65" customFormat="1" ht="15" customHeight="1" x14ac:dyDescent="0.2">
      <c r="Y162" s="138"/>
    </row>
    <row r="163" spans="25:25" s="65" customFormat="1" ht="15" customHeight="1" x14ac:dyDescent="0.2">
      <c r="Y163" s="138"/>
    </row>
    <row r="164" spans="25:25" s="65" customFormat="1" ht="15" customHeight="1" x14ac:dyDescent="0.2">
      <c r="Y164" s="138"/>
    </row>
    <row r="165" spans="25:25" s="65" customFormat="1" ht="15" customHeight="1" x14ac:dyDescent="0.2">
      <c r="Y165" s="138"/>
    </row>
    <row r="166" spans="25:25" s="65" customFormat="1" ht="15" customHeight="1" x14ac:dyDescent="0.2">
      <c r="Y166" s="138"/>
    </row>
    <row r="167" spans="25:25" s="65" customFormat="1" ht="15" customHeight="1" x14ac:dyDescent="0.2">
      <c r="Y167" s="138"/>
    </row>
    <row r="168" spans="25:25" s="65" customFormat="1" ht="15" customHeight="1" x14ac:dyDescent="0.2">
      <c r="Y168" s="138"/>
    </row>
    <row r="169" spans="25:25" s="65" customFormat="1" ht="15" customHeight="1" x14ac:dyDescent="0.2">
      <c r="Y169" s="138"/>
    </row>
    <row r="170" spans="25:25" s="65" customFormat="1" ht="15" customHeight="1" x14ac:dyDescent="0.2">
      <c r="Y170" s="138"/>
    </row>
    <row r="171" spans="25:25" s="65" customFormat="1" ht="15" customHeight="1" x14ac:dyDescent="0.2">
      <c r="Y171" s="138"/>
    </row>
    <row r="172" spans="25:25" s="65" customFormat="1" ht="15" customHeight="1" x14ac:dyDescent="0.2">
      <c r="Y172" s="138"/>
    </row>
    <row r="173" spans="25:25" s="65" customFormat="1" ht="15" customHeight="1" x14ac:dyDescent="0.2">
      <c r="Y173" s="138"/>
    </row>
    <row r="174" spans="25:25" s="65" customFormat="1" ht="15" customHeight="1" x14ac:dyDescent="0.2">
      <c r="Y174" s="138"/>
    </row>
    <row r="175" spans="25:25" s="65" customFormat="1" ht="15" customHeight="1" x14ac:dyDescent="0.2">
      <c r="Y175" s="138"/>
    </row>
    <row r="176" spans="25:25" s="65" customFormat="1" ht="15" customHeight="1" x14ac:dyDescent="0.2">
      <c r="Y176" s="138"/>
    </row>
    <row r="177" spans="25:25" s="65" customFormat="1" ht="15" customHeight="1" x14ac:dyDescent="0.2">
      <c r="Y177" s="138"/>
    </row>
    <row r="178" spans="25:25" s="65" customFormat="1" ht="15" customHeight="1" x14ac:dyDescent="0.2">
      <c r="Y178" s="138"/>
    </row>
  </sheetData>
  <autoFilter ref="A10:AB49">
    <filterColumn colId="0" showButton="0"/>
  </autoFilter>
  <mergeCells count="32">
    <mergeCell ref="A10:B10"/>
    <mergeCell ref="A2:Y2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Y3:Y6"/>
    <mergeCell ref="J4:J6"/>
    <mergeCell ref="K4:K6"/>
    <mergeCell ref="L4:L6"/>
    <mergeCell ref="M4:M6"/>
    <mergeCell ref="J3:M3"/>
    <mergeCell ref="N3:N6"/>
    <mergeCell ref="O3:S3"/>
    <mergeCell ref="T3:X3"/>
    <mergeCell ref="V5:V6"/>
    <mergeCell ref="W5:W6"/>
    <mergeCell ref="X5:X6"/>
    <mergeCell ref="Q5:Q6"/>
    <mergeCell ref="R5:R6"/>
    <mergeCell ref="S5:S6"/>
    <mergeCell ref="U5:U6"/>
    <mergeCell ref="O4:O6"/>
    <mergeCell ref="P4:S4"/>
    <mergeCell ref="T4:T6"/>
    <mergeCell ref="U4:X4"/>
    <mergeCell ref="P5:P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4"/>
  <sheetViews>
    <sheetView zoomScale="80" zoomScaleNormal="80" workbookViewId="0">
      <pane xSplit="6" ySplit="8" topLeftCell="O9" activePane="bottomRight" state="frozen"/>
      <selection pane="topRight" activeCell="G1" sqref="G1"/>
      <selection pane="bottomLeft" activeCell="A9" sqref="A9"/>
      <selection pane="bottomRight" activeCell="Y13" sqref="Y13"/>
    </sheetView>
  </sheetViews>
  <sheetFormatPr defaultColWidth="9.140625" defaultRowHeight="15" customHeight="1" x14ac:dyDescent="0.2"/>
  <cols>
    <col min="1" max="1" width="6.140625" style="66" customWidth="1"/>
    <col min="2" max="2" width="5" style="20" customWidth="1"/>
    <col min="3" max="3" width="35.42578125" style="20" customWidth="1"/>
    <col min="4" max="5" width="14.42578125" style="21" customWidth="1"/>
    <col min="6" max="6" width="14.42578125" style="17" customWidth="1"/>
    <col min="7" max="7" width="9" style="21" customWidth="1"/>
    <col min="8" max="8" width="12.85546875" style="17" customWidth="1"/>
    <col min="9" max="9" width="9" style="21" customWidth="1"/>
    <col min="10" max="10" width="13.42578125" style="17" customWidth="1"/>
    <col min="11" max="11" width="9" style="128" customWidth="1"/>
    <col min="12" max="12" width="12.85546875" style="128" customWidth="1"/>
    <col min="13" max="13" width="9" style="19" customWidth="1"/>
    <col min="14" max="14" width="12.85546875" style="19" customWidth="1"/>
    <col min="15" max="15" width="7.42578125" style="130" customWidth="1"/>
    <col min="16" max="16" width="11.42578125" style="22" customWidth="1"/>
    <col min="17" max="17" width="9" style="17" customWidth="1"/>
    <col min="18" max="18" width="15.42578125" style="17" customWidth="1"/>
    <col min="19" max="20" width="6.140625" style="17" customWidth="1"/>
    <col min="21" max="21" width="9" style="22" customWidth="1"/>
    <col min="22" max="22" width="13.42578125" style="17" customWidth="1"/>
    <col min="23" max="23" width="9" style="17" customWidth="1"/>
    <col min="24" max="24" width="15.42578125" style="17" customWidth="1"/>
    <col min="25" max="25" width="9" style="21" customWidth="1"/>
    <col min="26" max="26" width="13.42578125" style="17" customWidth="1"/>
    <col min="27" max="27" width="6.140625" style="23" customWidth="1"/>
    <col min="28" max="28" width="9" style="132" customWidth="1"/>
    <col min="29" max="29" width="13.42578125" style="24" customWidth="1"/>
    <col min="30" max="31" width="6.140625" style="24" customWidth="1"/>
    <col min="32" max="32" width="12.42578125" style="25" customWidth="1"/>
    <col min="33" max="33" width="12.42578125" style="46" customWidth="1"/>
    <col min="34" max="34" width="6.140625" style="24" customWidth="1"/>
    <col min="35" max="36" width="12.42578125" style="24" customWidth="1"/>
    <col min="37" max="37" width="6.140625" style="47" customWidth="1"/>
    <col min="38" max="38" width="6.140625" style="24" customWidth="1"/>
    <col min="39" max="39" width="10.85546875" style="65" bestFit="1" customWidth="1"/>
    <col min="40" max="77" width="9.140625" style="65"/>
    <col min="78" max="16384" width="9.140625" style="16"/>
  </cols>
  <sheetData>
    <row r="1" spans="1:77" s="65" customFormat="1" ht="15" customHeight="1" x14ac:dyDescent="0.2">
      <c r="K1" s="70"/>
      <c r="L1" s="70"/>
      <c r="O1" s="70"/>
      <c r="AB1" s="70"/>
      <c r="AK1" s="65" t="s">
        <v>86</v>
      </c>
    </row>
    <row r="2" spans="1:77" s="65" customFormat="1" ht="15" customHeight="1" x14ac:dyDescent="0.2">
      <c r="B2" s="224" t="s">
        <v>168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77" ht="15" customHeight="1" x14ac:dyDescent="0.2">
      <c r="B3" s="225" t="s">
        <v>49</v>
      </c>
      <c r="C3" s="225" t="s">
        <v>50</v>
      </c>
      <c r="D3" s="216" t="s">
        <v>87</v>
      </c>
      <c r="E3" s="26"/>
      <c r="F3" s="27"/>
      <c r="G3" s="82"/>
      <c r="H3" s="27"/>
      <c r="I3" s="82"/>
      <c r="J3" s="27"/>
      <c r="K3" s="126"/>
      <c r="L3" s="126"/>
      <c r="M3" s="82"/>
      <c r="N3" s="82"/>
      <c r="O3" s="126"/>
      <c r="P3" s="82" t="s">
        <v>88</v>
      </c>
      <c r="Q3" s="82"/>
      <c r="R3" s="27"/>
      <c r="S3" s="82"/>
      <c r="T3" s="82"/>
      <c r="U3" s="82"/>
      <c r="V3" s="82"/>
      <c r="W3" s="82"/>
      <c r="X3" s="27"/>
      <c r="Y3" s="82"/>
      <c r="Z3" s="27"/>
      <c r="AA3" s="82"/>
      <c r="AB3" s="126"/>
      <c r="AC3" s="82"/>
      <c r="AD3" s="82"/>
      <c r="AE3" s="83"/>
      <c r="AF3" s="213" t="s">
        <v>89</v>
      </c>
      <c r="AG3" s="214"/>
      <c r="AH3" s="214"/>
      <c r="AI3" s="214"/>
      <c r="AJ3" s="215"/>
      <c r="AK3" s="208" t="s">
        <v>90</v>
      </c>
      <c r="AL3" s="208" t="s">
        <v>75</v>
      </c>
    </row>
    <row r="4" spans="1:77" ht="15" customHeight="1" x14ac:dyDescent="0.2">
      <c r="B4" s="226"/>
      <c r="C4" s="226"/>
      <c r="D4" s="227"/>
      <c r="E4" s="208" t="s">
        <v>91</v>
      </c>
      <c r="F4" s="213" t="s">
        <v>2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5"/>
      <c r="AF4" s="229" t="s">
        <v>92</v>
      </c>
      <c r="AG4" s="213" t="s">
        <v>2</v>
      </c>
      <c r="AH4" s="214"/>
      <c r="AI4" s="214"/>
      <c r="AJ4" s="215"/>
      <c r="AK4" s="209"/>
      <c r="AL4" s="209"/>
    </row>
    <row r="5" spans="1:77" ht="15" customHeight="1" x14ac:dyDescent="0.2">
      <c r="B5" s="226"/>
      <c r="C5" s="226"/>
      <c r="D5" s="227"/>
      <c r="E5" s="209"/>
      <c r="F5" s="208" t="s">
        <v>93</v>
      </c>
      <c r="G5" s="213" t="s">
        <v>2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5"/>
      <c r="S5" s="211" t="s">
        <v>94</v>
      </c>
      <c r="T5" s="216"/>
      <c r="U5" s="211" t="s">
        <v>95</v>
      </c>
      <c r="V5" s="216"/>
      <c r="W5" s="211" t="s">
        <v>96</v>
      </c>
      <c r="X5" s="216"/>
      <c r="Y5" s="211" t="s">
        <v>97</v>
      </c>
      <c r="Z5" s="216"/>
      <c r="AA5" s="211" t="s">
        <v>98</v>
      </c>
      <c r="AB5" s="225" t="s">
        <v>99</v>
      </c>
      <c r="AC5" s="225"/>
      <c r="AD5" s="211" t="s">
        <v>100</v>
      </c>
      <c r="AE5" s="211" t="s">
        <v>101</v>
      </c>
      <c r="AF5" s="230"/>
      <c r="AG5" s="222" t="s">
        <v>102</v>
      </c>
      <c r="AH5" s="211" t="s">
        <v>103</v>
      </c>
      <c r="AI5" s="211" t="s">
        <v>104</v>
      </c>
      <c r="AJ5" s="211" t="s">
        <v>105</v>
      </c>
      <c r="AK5" s="209"/>
      <c r="AL5" s="209"/>
    </row>
    <row r="6" spans="1:77" ht="15" customHeight="1" x14ac:dyDescent="0.2">
      <c r="B6" s="226"/>
      <c r="C6" s="226"/>
      <c r="D6" s="217"/>
      <c r="E6" s="209"/>
      <c r="F6" s="209"/>
      <c r="G6" s="218" t="s">
        <v>106</v>
      </c>
      <c r="H6" s="219"/>
      <c r="I6" s="218" t="s">
        <v>107</v>
      </c>
      <c r="J6" s="219"/>
      <c r="K6" s="220" t="s">
        <v>108</v>
      </c>
      <c r="L6" s="221"/>
      <c r="M6" s="218" t="s">
        <v>109</v>
      </c>
      <c r="N6" s="219"/>
      <c r="O6" s="218" t="s">
        <v>110</v>
      </c>
      <c r="P6" s="219"/>
      <c r="Q6" s="218" t="s">
        <v>111</v>
      </c>
      <c r="R6" s="219"/>
      <c r="S6" s="212"/>
      <c r="T6" s="217"/>
      <c r="U6" s="212"/>
      <c r="V6" s="217"/>
      <c r="W6" s="212"/>
      <c r="X6" s="217"/>
      <c r="Y6" s="212"/>
      <c r="Z6" s="217"/>
      <c r="AA6" s="212"/>
      <c r="AB6" s="225"/>
      <c r="AC6" s="225"/>
      <c r="AD6" s="212"/>
      <c r="AE6" s="212"/>
      <c r="AF6" s="231"/>
      <c r="AG6" s="223"/>
      <c r="AH6" s="212"/>
      <c r="AI6" s="212"/>
      <c r="AJ6" s="212"/>
      <c r="AK6" s="228"/>
      <c r="AL6" s="228"/>
    </row>
    <row r="7" spans="1:77" ht="15" customHeight="1" x14ac:dyDescent="0.2">
      <c r="B7" s="226"/>
      <c r="C7" s="226"/>
      <c r="D7" s="60" t="s">
        <v>3</v>
      </c>
      <c r="E7" s="4" t="s">
        <v>3</v>
      </c>
      <c r="F7" s="4" t="s">
        <v>3</v>
      </c>
      <c r="G7" s="12" t="s">
        <v>112</v>
      </c>
      <c r="H7" s="4" t="s">
        <v>3</v>
      </c>
      <c r="I7" s="12" t="s">
        <v>112</v>
      </c>
      <c r="J7" s="4" t="s">
        <v>3</v>
      </c>
      <c r="K7" s="127" t="s">
        <v>112</v>
      </c>
      <c r="L7" s="127" t="s">
        <v>3</v>
      </c>
      <c r="M7" s="12" t="s">
        <v>112</v>
      </c>
      <c r="N7" s="4" t="s">
        <v>3</v>
      </c>
      <c r="O7" s="129" t="s">
        <v>112</v>
      </c>
      <c r="P7" s="4" t="s">
        <v>3</v>
      </c>
      <c r="Q7" s="12" t="s">
        <v>112</v>
      </c>
      <c r="R7" s="4" t="s">
        <v>3</v>
      </c>
      <c r="S7" s="18" t="s">
        <v>113</v>
      </c>
      <c r="T7" s="28" t="s">
        <v>3</v>
      </c>
      <c r="U7" s="29" t="s">
        <v>114</v>
      </c>
      <c r="V7" s="28" t="s">
        <v>3</v>
      </c>
      <c r="W7" s="29" t="s">
        <v>114</v>
      </c>
      <c r="X7" s="28" t="s">
        <v>3</v>
      </c>
      <c r="Y7" s="29" t="s">
        <v>114</v>
      </c>
      <c r="Z7" s="28" t="s">
        <v>3</v>
      </c>
      <c r="AA7" s="28" t="s">
        <v>3</v>
      </c>
      <c r="AB7" s="131" t="s">
        <v>115</v>
      </c>
      <c r="AC7" s="28" t="s">
        <v>3</v>
      </c>
      <c r="AD7" s="28" t="s">
        <v>3</v>
      </c>
      <c r="AE7" s="28" t="s">
        <v>3</v>
      </c>
      <c r="AF7" s="4"/>
      <c r="AG7" s="3" t="s">
        <v>3</v>
      </c>
      <c r="AH7" s="9" t="s">
        <v>3</v>
      </c>
      <c r="AI7" s="9" t="s">
        <v>3</v>
      </c>
      <c r="AJ7" s="9" t="s">
        <v>3</v>
      </c>
      <c r="AK7" s="4" t="s">
        <v>3</v>
      </c>
      <c r="AL7" s="9" t="s">
        <v>3</v>
      </c>
    </row>
    <row r="8" spans="1:77" s="49" customFormat="1" ht="15" customHeight="1" x14ac:dyDescent="0.2">
      <c r="A8" s="66"/>
      <c r="B8" s="7">
        <v>1</v>
      </c>
      <c r="C8" s="7">
        <f>B8+1</f>
        <v>2</v>
      </c>
      <c r="D8" s="61">
        <v>3</v>
      </c>
      <c r="E8" s="7">
        <f t="shared" ref="E8:AL8" si="0">D8+1</f>
        <v>4</v>
      </c>
      <c r="F8" s="6">
        <f t="shared" si="0"/>
        <v>5</v>
      </c>
      <c r="G8" s="7">
        <f t="shared" si="0"/>
        <v>6</v>
      </c>
      <c r="H8" s="6">
        <f t="shared" si="0"/>
        <v>7</v>
      </c>
      <c r="I8" s="7">
        <f t="shared" si="0"/>
        <v>8</v>
      </c>
      <c r="J8" s="6">
        <f t="shared" si="0"/>
        <v>9</v>
      </c>
      <c r="K8" s="125">
        <f t="shared" si="0"/>
        <v>10</v>
      </c>
      <c r="L8" s="125">
        <f t="shared" si="0"/>
        <v>11</v>
      </c>
      <c r="M8" s="7">
        <f t="shared" si="0"/>
        <v>12</v>
      </c>
      <c r="N8" s="7">
        <f t="shared" si="0"/>
        <v>13</v>
      </c>
      <c r="O8" s="125">
        <f t="shared" si="0"/>
        <v>14</v>
      </c>
      <c r="P8" s="7">
        <f t="shared" si="0"/>
        <v>15</v>
      </c>
      <c r="Q8" s="7">
        <f t="shared" si="0"/>
        <v>16</v>
      </c>
      <c r="R8" s="6">
        <f t="shared" si="0"/>
        <v>17</v>
      </c>
      <c r="S8" s="7">
        <f t="shared" si="0"/>
        <v>18</v>
      </c>
      <c r="T8" s="7">
        <f t="shared" si="0"/>
        <v>19</v>
      </c>
      <c r="U8" s="7">
        <f t="shared" si="0"/>
        <v>20</v>
      </c>
      <c r="V8" s="7">
        <f t="shared" si="0"/>
        <v>21</v>
      </c>
      <c r="W8" s="7">
        <f t="shared" si="0"/>
        <v>22</v>
      </c>
      <c r="X8" s="6">
        <f t="shared" si="0"/>
        <v>23</v>
      </c>
      <c r="Y8" s="7">
        <f t="shared" si="0"/>
        <v>24</v>
      </c>
      <c r="Z8" s="6">
        <f t="shared" si="0"/>
        <v>25</v>
      </c>
      <c r="AA8" s="7">
        <f t="shared" si="0"/>
        <v>26</v>
      </c>
      <c r="AB8" s="125">
        <f t="shared" si="0"/>
        <v>27</v>
      </c>
      <c r="AC8" s="7">
        <f t="shared" si="0"/>
        <v>28</v>
      </c>
      <c r="AD8" s="7">
        <f t="shared" si="0"/>
        <v>29</v>
      </c>
      <c r="AE8" s="7">
        <f t="shared" si="0"/>
        <v>30</v>
      </c>
      <c r="AF8" s="6">
        <f t="shared" si="0"/>
        <v>31</v>
      </c>
      <c r="AG8" s="48">
        <f t="shared" si="0"/>
        <v>32</v>
      </c>
      <c r="AH8" s="7">
        <f t="shared" si="0"/>
        <v>33</v>
      </c>
      <c r="AI8" s="7">
        <f t="shared" si="0"/>
        <v>34</v>
      </c>
      <c r="AJ8" s="7">
        <f t="shared" si="0"/>
        <v>35</v>
      </c>
      <c r="AK8" s="6">
        <f t="shared" si="0"/>
        <v>36</v>
      </c>
      <c r="AL8" s="7">
        <f t="shared" si="0"/>
        <v>37</v>
      </c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</row>
    <row r="9" spans="1:77" s="71" customFormat="1" ht="15" customHeight="1" x14ac:dyDescent="0.2">
      <c r="A9" s="66"/>
      <c r="B9" s="69"/>
      <c r="C9" s="69" t="s">
        <v>85</v>
      </c>
      <c r="D9" s="118"/>
      <c r="E9" s="119"/>
      <c r="F9" s="12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</row>
    <row r="10" spans="1:77" s="71" customFormat="1" ht="27" customHeight="1" x14ac:dyDescent="0.2">
      <c r="A10" s="66"/>
      <c r="B10" s="210" t="s">
        <v>119</v>
      </c>
      <c r="C10" s="210"/>
      <c r="D10" s="72">
        <f t="shared" ref="D10:AK10" si="1">D11+D12+D14</f>
        <v>548077484</v>
      </c>
      <c r="E10" s="72">
        <f t="shared" si="1"/>
        <v>516789857</v>
      </c>
      <c r="F10" s="72">
        <f t="shared" si="1"/>
        <v>177117350</v>
      </c>
      <c r="G10" s="72">
        <f t="shared" si="1"/>
        <v>14637.5</v>
      </c>
      <c r="H10" s="72">
        <f t="shared" si="1"/>
        <v>11489360</v>
      </c>
      <c r="I10" s="72">
        <f t="shared" si="1"/>
        <v>14135.5</v>
      </c>
      <c r="J10" s="72">
        <f t="shared" si="1"/>
        <v>71687025</v>
      </c>
      <c r="K10" s="72">
        <f t="shared" si="1"/>
        <v>15166.539130434783</v>
      </c>
      <c r="L10" s="72">
        <f t="shared" si="1"/>
        <v>6542708</v>
      </c>
      <c r="M10" s="72">
        <f t="shared" si="1"/>
        <v>12743.5</v>
      </c>
      <c r="N10" s="72">
        <f t="shared" si="1"/>
        <v>28572397</v>
      </c>
      <c r="O10" s="72">
        <f t="shared" si="1"/>
        <v>273.41249999999997</v>
      </c>
      <c r="P10" s="72">
        <f t="shared" si="1"/>
        <v>1200000</v>
      </c>
      <c r="Q10" s="72">
        <f t="shared" si="1"/>
        <v>22362.5</v>
      </c>
      <c r="R10" s="72">
        <f t="shared" si="1"/>
        <v>57625860</v>
      </c>
      <c r="S10" s="72">
        <f t="shared" si="1"/>
        <v>0</v>
      </c>
      <c r="T10" s="72">
        <f t="shared" si="1"/>
        <v>0</v>
      </c>
      <c r="U10" s="72">
        <f t="shared" si="1"/>
        <v>14634.2</v>
      </c>
      <c r="V10" s="72">
        <f t="shared" si="1"/>
        <v>136405200</v>
      </c>
      <c r="W10" s="72">
        <f t="shared" si="1"/>
        <v>28032.2</v>
      </c>
      <c r="X10" s="72">
        <f t="shared" si="1"/>
        <v>34800000</v>
      </c>
      <c r="Y10" s="72">
        <f t="shared" si="1"/>
        <v>14634.2</v>
      </c>
      <c r="Z10" s="72">
        <f t="shared" si="1"/>
        <v>89067307</v>
      </c>
      <c r="AA10" s="72">
        <f t="shared" si="1"/>
        <v>0</v>
      </c>
      <c r="AB10" s="72">
        <f t="shared" si="1"/>
        <v>7591.5300000000007</v>
      </c>
      <c r="AC10" s="72">
        <f t="shared" si="1"/>
        <v>79400000</v>
      </c>
      <c r="AD10" s="72">
        <f t="shared" si="1"/>
        <v>0</v>
      </c>
      <c r="AE10" s="72">
        <f t="shared" si="1"/>
        <v>0</v>
      </c>
      <c r="AF10" s="72">
        <f t="shared" si="1"/>
        <v>31287627</v>
      </c>
      <c r="AG10" s="72">
        <f t="shared" si="1"/>
        <v>25880845</v>
      </c>
      <c r="AH10" s="72">
        <f t="shared" si="1"/>
        <v>0</v>
      </c>
      <c r="AI10" s="72">
        <f t="shared" si="1"/>
        <v>1700000</v>
      </c>
      <c r="AJ10" s="72">
        <f t="shared" si="1"/>
        <v>3706782</v>
      </c>
      <c r="AK10" s="72">
        <f t="shared" si="1"/>
        <v>0</v>
      </c>
      <c r="AL10" s="72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</row>
    <row r="11" spans="1:77" s="71" customFormat="1" ht="15" customHeight="1" x14ac:dyDescent="0.2">
      <c r="A11" s="66"/>
      <c r="B11" s="69" t="s">
        <v>120</v>
      </c>
      <c r="C11" s="7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</row>
    <row r="12" spans="1:77" s="71" customFormat="1" ht="15" customHeight="1" x14ac:dyDescent="0.2">
      <c r="A12" s="66"/>
      <c r="B12" s="69" t="s">
        <v>121</v>
      </c>
      <c r="C12" s="73"/>
      <c r="D12" s="72">
        <f>D13</f>
        <v>14206283</v>
      </c>
      <c r="E12" s="72">
        <f t="shared" ref="E12:AK12" si="2">E13</f>
        <v>13425961</v>
      </c>
      <c r="F12" s="72">
        <f t="shared" si="2"/>
        <v>2446226</v>
      </c>
      <c r="G12" s="72">
        <f t="shared" si="2"/>
        <v>273.5</v>
      </c>
      <c r="H12" s="72">
        <f t="shared" si="2"/>
        <v>300000</v>
      </c>
      <c r="I12" s="72">
        <f t="shared" si="2"/>
        <v>273.5</v>
      </c>
      <c r="J12" s="72">
        <f t="shared" si="2"/>
        <v>2146226</v>
      </c>
      <c r="K12" s="72">
        <f t="shared" si="2"/>
        <v>0</v>
      </c>
      <c r="L12" s="72">
        <f t="shared" si="2"/>
        <v>0</v>
      </c>
      <c r="M12" s="72">
        <f t="shared" si="2"/>
        <v>0</v>
      </c>
      <c r="N12" s="72">
        <f t="shared" si="2"/>
        <v>0</v>
      </c>
      <c r="O12" s="72">
        <f t="shared" si="2"/>
        <v>0</v>
      </c>
      <c r="P12" s="72">
        <f t="shared" si="2"/>
        <v>0</v>
      </c>
      <c r="Q12" s="72">
        <f t="shared" si="2"/>
        <v>0</v>
      </c>
      <c r="R12" s="72">
        <f t="shared" si="2"/>
        <v>0</v>
      </c>
      <c r="S12" s="72">
        <f t="shared" si="2"/>
        <v>0</v>
      </c>
      <c r="T12" s="72">
        <f t="shared" si="2"/>
        <v>0</v>
      </c>
      <c r="U12" s="72">
        <f t="shared" si="2"/>
        <v>298.10000000000002</v>
      </c>
      <c r="V12" s="72">
        <f t="shared" si="2"/>
        <v>4821040</v>
      </c>
      <c r="W12" s="72">
        <f t="shared" si="2"/>
        <v>0</v>
      </c>
      <c r="X12" s="72">
        <f t="shared" si="2"/>
        <v>0</v>
      </c>
      <c r="Y12" s="72">
        <f t="shared" si="2"/>
        <v>298.10000000000002</v>
      </c>
      <c r="Z12" s="72">
        <f t="shared" si="2"/>
        <v>3858695</v>
      </c>
      <c r="AA12" s="72">
        <f t="shared" si="2"/>
        <v>0</v>
      </c>
      <c r="AB12" s="72">
        <f t="shared" si="2"/>
        <v>149.06</v>
      </c>
      <c r="AC12" s="72">
        <f t="shared" si="2"/>
        <v>2300000</v>
      </c>
      <c r="AD12" s="72">
        <f t="shared" si="2"/>
        <v>0</v>
      </c>
      <c r="AE12" s="72">
        <f t="shared" si="2"/>
        <v>0</v>
      </c>
      <c r="AF12" s="72">
        <f t="shared" si="2"/>
        <v>780322</v>
      </c>
      <c r="AG12" s="72">
        <f t="shared" si="2"/>
        <v>671299</v>
      </c>
      <c r="AH12" s="72">
        <f t="shared" si="2"/>
        <v>0</v>
      </c>
      <c r="AI12" s="72">
        <f t="shared" si="2"/>
        <v>0</v>
      </c>
      <c r="AJ12" s="72">
        <f t="shared" si="2"/>
        <v>109023</v>
      </c>
      <c r="AK12" s="72">
        <f t="shared" si="2"/>
        <v>0</v>
      </c>
      <c r="AL12" s="72"/>
      <c r="AM12" s="74"/>
      <c r="AN12" s="74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</row>
    <row r="13" spans="1:77" s="71" customFormat="1" ht="15" customHeight="1" x14ac:dyDescent="0.2">
      <c r="A13" s="66"/>
      <c r="B13" s="64">
        <v>1</v>
      </c>
      <c r="C13" s="123" t="s">
        <v>123</v>
      </c>
      <c r="D13" s="67">
        <f>E13+AF13+AK13</f>
        <v>14206283</v>
      </c>
      <c r="E13" s="52">
        <f>F13+T13+V13+X13+Z13+AA13+AC13+AD13+AE13</f>
        <v>13425961</v>
      </c>
      <c r="F13" s="52">
        <f>H13+J13+L13+N13+P13+R13</f>
        <v>2446226</v>
      </c>
      <c r="G13" s="52">
        <v>273.5</v>
      </c>
      <c r="H13" s="52">
        <v>300000</v>
      </c>
      <c r="I13" s="52">
        <v>273.5</v>
      </c>
      <c r="J13" s="155">
        <v>2146226</v>
      </c>
      <c r="K13" s="52"/>
      <c r="L13" s="122"/>
      <c r="M13" s="52"/>
      <c r="N13" s="121"/>
      <c r="O13" s="52"/>
      <c r="P13" s="52"/>
      <c r="Q13" s="52"/>
      <c r="R13" s="52"/>
      <c r="S13" s="52"/>
      <c r="T13" s="52"/>
      <c r="U13" s="52">
        <v>298.10000000000002</v>
      </c>
      <c r="V13" s="163">
        <v>4821040</v>
      </c>
      <c r="W13" s="52"/>
      <c r="X13" s="121"/>
      <c r="Y13" s="52">
        <v>298.10000000000002</v>
      </c>
      <c r="Z13" s="168">
        <v>3858695</v>
      </c>
      <c r="AA13" s="52"/>
      <c r="AB13" s="52">
        <v>149.06</v>
      </c>
      <c r="AC13" s="121">
        <v>2300000</v>
      </c>
      <c r="AD13" s="52"/>
      <c r="AE13" s="52"/>
      <c r="AF13" s="52">
        <f t="shared" ref="AF13" si="3">AG13+AH13+AI13+AJ13</f>
        <v>780322</v>
      </c>
      <c r="AG13" s="173">
        <v>671299</v>
      </c>
      <c r="AH13" s="52"/>
      <c r="AI13" s="52"/>
      <c r="AJ13" s="52">
        <v>109023</v>
      </c>
      <c r="AK13" s="52">
        <v>0</v>
      </c>
      <c r="AL13" s="52"/>
      <c r="AM13" s="74"/>
      <c r="AN13" s="74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7" ht="15" customHeight="1" x14ac:dyDescent="0.2">
      <c r="B14" s="45" t="s">
        <v>122</v>
      </c>
      <c r="C14" s="69"/>
      <c r="D14" s="62">
        <f>SUM(D15:D49)</f>
        <v>533871201</v>
      </c>
      <c r="E14" s="62">
        <f t="shared" ref="E14:AK14" si="4">SUM(E15:E49)</f>
        <v>503363896</v>
      </c>
      <c r="F14" s="62">
        <f t="shared" si="4"/>
        <v>174671124</v>
      </c>
      <c r="G14" s="62">
        <f t="shared" si="4"/>
        <v>14364</v>
      </c>
      <c r="H14" s="62">
        <f t="shared" si="4"/>
        <v>11189360</v>
      </c>
      <c r="I14" s="62">
        <f t="shared" si="4"/>
        <v>13862</v>
      </c>
      <c r="J14" s="62">
        <f t="shared" si="4"/>
        <v>69540799</v>
      </c>
      <c r="K14" s="62">
        <f t="shared" si="4"/>
        <v>15166.539130434783</v>
      </c>
      <c r="L14" s="62">
        <f t="shared" si="4"/>
        <v>6542708</v>
      </c>
      <c r="M14" s="62">
        <f t="shared" si="4"/>
        <v>12743.5</v>
      </c>
      <c r="N14" s="62">
        <f t="shared" si="4"/>
        <v>28572397</v>
      </c>
      <c r="O14" s="62">
        <f t="shared" si="4"/>
        <v>273.41249999999997</v>
      </c>
      <c r="P14" s="62">
        <f t="shared" si="4"/>
        <v>1200000</v>
      </c>
      <c r="Q14" s="62">
        <f t="shared" si="4"/>
        <v>22362.5</v>
      </c>
      <c r="R14" s="62">
        <f t="shared" si="4"/>
        <v>57625860</v>
      </c>
      <c r="S14" s="62">
        <f t="shared" si="4"/>
        <v>0</v>
      </c>
      <c r="T14" s="62">
        <f t="shared" si="4"/>
        <v>0</v>
      </c>
      <c r="U14" s="62">
        <f t="shared" si="4"/>
        <v>14336.1</v>
      </c>
      <c r="V14" s="62">
        <f t="shared" si="4"/>
        <v>131584160</v>
      </c>
      <c r="W14" s="62">
        <f t="shared" si="4"/>
        <v>28032.2</v>
      </c>
      <c r="X14" s="62">
        <f t="shared" si="4"/>
        <v>34800000</v>
      </c>
      <c r="Y14" s="62">
        <f t="shared" si="4"/>
        <v>14336.1</v>
      </c>
      <c r="Z14" s="62">
        <f t="shared" si="4"/>
        <v>85208612</v>
      </c>
      <c r="AA14" s="62">
        <f t="shared" si="4"/>
        <v>0</v>
      </c>
      <c r="AB14" s="62">
        <f t="shared" si="4"/>
        <v>7442.47</v>
      </c>
      <c r="AC14" s="62">
        <f t="shared" si="4"/>
        <v>77100000</v>
      </c>
      <c r="AD14" s="62">
        <f t="shared" si="4"/>
        <v>0</v>
      </c>
      <c r="AE14" s="62">
        <f t="shared" si="4"/>
        <v>0</v>
      </c>
      <c r="AF14" s="72">
        <f t="shared" si="4"/>
        <v>30507305</v>
      </c>
      <c r="AG14" s="72">
        <f t="shared" si="4"/>
        <v>25209546</v>
      </c>
      <c r="AH14" s="62">
        <f t="shared" si="4"/>
        <v>0</v>
      </c>
      <c r="AI14" s="62">
        <f t="shared" si="4"/>
        <v>1700000</v>
      </c>
      <c r="AJ14" s="62">
        <f t="shared" si="4"/>
        <v>3597759</v>
      </c>
      <c r="AK14" s="62">
        <f t="shared" si="4"/>
        <v>0</v>
      </c>
      <c r="AL14" s="62"/>
      <c r="AM14" s="74"/>
      <c r="AN14" s="68"/>
    </row>
    <row r="15" spans="1:77" s="71" customFormat="1" ht="15" customHeight="1" x14ac:dyDescent="0.2">
      <c r="A15" s="66"/>
      <c r="B15" s="64">
        <v>2</v>
      </c>
      <c r="C15" s="123" t="s">
        <v>123</v>
      </c>
      <c r="D15" s="67">
        <f>E15+AF15+AK15</f>
        <v>5591872</v>
      </c>
      <c r="E15" s="52">
        <f>F15+T15+V15+X15+Z15+AA15+AC15+AD15+AE15</f>
        <v>5277973</v>
      </c>
      <c r="F15" s="52">
        <f>H15+J15+L15+N15+P15+R15</f>
        <v>4277973</v>
      </c>
      <c r="G15" s="52"/>
      <c r="H15" s="152"/>
      <c r="I15" s="52"/>
      <c r="J15" s="154"/>
      <c r="K15" s="52">
        <v>129.61739130434785</v>
      </c>
      <c r="L15" s="122">
        <v>55916</v>
      </c>
      <c r="M15" s="52">
        <v>273.5</v>
      </c>
      <c r="N15" s="156">
        <v>2222057</v>
      </c>
      <c r="O15" s="52"/>
      <c r="P15" s="52"/>
      <c r="Q15" s="52">
        <v>273.5</v>
      </c>
      <c r="R15" s="159">
        <v>2000000</v>
      </c>
      <c r="S15" s="52"/>
      <c r="T15" s="52"/>
      <c r="U15" s="52"/>
      <c r="V15" s="162"/>
      <c r="W15" s="52">
        <v>298.10000000000002</v>
      </c>
      <c r="X15" s="164">
        <v>1000000</v>
      </c>
      <c r="Y15" s="52"/>
      <c r="Z15" s="167"/>
      <c r="AA15" s="52"/>
      <c r="AB15" s="52"/>
      <c r="AC15" s="170"/>
      <c r="AD15" s="52"/>
      <c r="AE15" s="52"/>
      <c r="AF15" s="52">
        <f t="shared" ref="AF15" si="5">AG15+AH15+AI15+AJ15</f>
        <v>313899</v>
      </c>
      <c r="AG15" s="172">
        <v>263899</v>
      </c>
      <c r="AH15" s="52"/>
      <c r="AI15" s="171">
        <v>50000</v>
      </c>
      <c r="AJ15" s="52"/>
      <c r="AK15" s="52">
        <v>0</v>
      </c>
      <c r="AL15" s="52"/>
      <c r="AM15" s="74"/>
      <c r="AN15" s="74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7" s="71" customFormat="1" ht="15" customHeight="1" x14ac:dyDescent="0.2">
      <c r="A16" s="66"/>
      <c r="B16" s="64">
        <v>3</v>
      </c>
      <c r="C16" s="124" t="s">
        <v>124</v>
      </c>
      <c r="D16" s="67">
        <f t="shared" ref="D16:D20" si="6">E16+AF16+AK16</f>
        <v>23132963</v>
      </c>
      <c r="E16" s="52">
        <f t="shared" ref="E16:E20" si="7">F16+T16+V16+X16+Z16+AA16+AC16+AD16+AE16</f>
        <v>21927561</v>
      </c>
      <c r="F16" s="52">
        <f t="shared" ref="F16:F20" si="8">H16+J16+L16+N16+P16+R16</f>
        <v>6968866</v>
      </c>
      <c r="G16" s="52">
        <v>378.8</v>
      </c>
      <c r="H16" s="152">
        <v>323323</v>
      </c>
      <c r="I16" s="52">
        <v>378.8</v>
      </c>
      <c r="J16" s="153">
        <v>3245543</v>
      </c>
      <c r="K16" s="52"/>
      <c r="L16" s="52"/>
      <c r="M16" s="52">
        <v>378.8</v>
      </c>
      <c r="N16" s="156">
        <v>1400000</v>
      </c>
      <c r="O16" s="52"/>
      <c r="P16" s="52"/>
      <c r="Q16" s="52">
        <v>378.8</v>
      </c>
      <c r="R16" s="159">
        <v>2000000</v>
      </c>
      <c r="S16" s="52"/>
      <c r="T16" s="52"/>
      <c r="U16" s="52">
        <v>435.7</v>
      </c>
      <c r="V16" s="161">
        <v>7800000</v>
      </c>
      <c r="W16" s="52">
        <v>435.7</v>
      </c>
      <c r="X16" s="164">
        <v>1000000</v>
      </c>
      <c r="Y16" s="52">
        <v>435.7</v>
      </c>
      <c r="Z16" s="166">
        <v>3858695</v>
      </c>
      <c r="AA16" s="52"/>
      <c r="AB16" s="52">
        <v>193.75</v>
      </c>
      <c r="AC16" s="169">
        <v>2300000</v>
      </c>
      <c r="AD16" s="52"/>
      <c r="AE16" s="52"/>
      <c r="AF16" s="52">
        <f>AG16+AH16+AI16+AJ16</f>
        <v>1205402</v>
      </c>
      <c r="AG16" s="172">
        <v>1096379</v>
      </c>
      <c r="AH16" s="52"/>
      <c r="AI16" s="171"/>
      <c r="AJ16" s="52">
        <v>109023</v>
      </c>
      <c r="AK16" s="52">
        <v>0</v>
      </c>
      <c r="AL16" s="52"/>
      <c r="AM16" s="74"/>
      <c r="AN16" s="74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</row>
    <row r="17" spans="1:77" s="71" customFormat="1" ht="15" customHeight="1" x14ac:dyDescent="0.2">
      <c r="A17" s="66"/>
      <c r="B17" s="64">
        <v>4</v>
      </c>
      <c r="C17" s="124" t="s">
        <v>125</v>
      </c>
      <c r="D17" s="67">
        <f t="shared" si="6"/>
        <v>24155100</v>
      </c>
      <c r="E17" s="52">
        <f t="shared" si="7"/>
        <v>22853406</v>
      </c>
      <c r="F17" s="52">
        <f t="shared" si="8"/>
        <v>7600461</v>
      </c>
      <c r="G17" s="52">
        <v>655.1</v>
      </c>
      <c r="H17" s="152">
        <v>559158</v>
      </c>
      <c r="I17" s="52">
        <v>655.1</v>
      </c>
      <c r="J17" s="153">
        <v>3500000</v>
      </c>
      <c r="K17" s="52">
        <v>327.55217391304353</v>
      </c>
      <c r="L17" s="122">
        <v>141303</v>
      </c>
      <c r="M17" s="52">
        <v>655.1</v>
      </c>
      <c r="N17" s="156">
        <v>1400000</v>
      </c>
      <c r="O17" s="52"/>
      <c r="P17" s="52"/>
      <c r="Q17" s="52">
        <v>655.1</v>
      </c>
      <c r="R17" s="159">
        <v>2000000</v>
      </c>
      <c r="S17" s="52"/>
      <c r="T17" s="52"/>
      <c r="U17" s="52">
        <v>753.4</v>
      </c>
      <c r="V17" s="161">
        <v>7800000</v>
      </c>
      <c r="W17" s="52">
        <v>753.4</v>
      </c>
      <c r="X17" s="164">
        <v>1000000</v>
      </c>
      <c r="Y17" s="52">
        <v>753.4</v>
      </c>
      <c r="Z17" s="166">
        <v>4152945</v>
      </c>
      <c r="AA17" s="52"/>
      <c r="AB17" s="52">
        <v>376.685</v>
      </c>
      <c r="AC17" s="169">
        <v>2300000</v>
      </c>
      <c r="AD17" s="52"/>
      <c r="AE17" s="52"/>
      <c r="AF17" s="52">
        <f>AG17+AH17+AI17+AJ17</f>
        <v>1301694</v>
      </c>
      <c r="AG17" s="172">
        <v>1142671</v>
      </c>
      <c r="AH17" s="52"/>
      <c r="AI17" s="171">
        <v>50000</v>
      </c>
      <c r="AJ17" s="52">
        <v>109023</v>
      </c>
      <c r="AK17" s="52">
        <v>0</v>
      </c>
      <c r="AL17" s="52"/>
      <c r="AM17" s="74"/>
      <c r="AN17" s="74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</row>
    <row r="18" spans="1:77" s="71" customFormat="1" ht="15" customHeight="1" x14ac:dyDescent="0.2">
      <c r="A18" s="66"/>
      <c r="B18" s="64">
        <v>5</v>
      </c>
      <c r="C18" s="124" t="s">
        <v>126</v>
      </c>
      <c r="D18" s="67">
        <f t="shared" si="6"/>
        <v>23924620</v>
      </c>
      <c r="E18" s="52">
        <f t="shared" si="7"/>
        <v>22633901</v>
      </c>
      <c r="F18" s="52">
        <f t="shared" si="8"/>
        <v>7556503</v>
      </c>
      <c r="G18" s="52">
        <v>614</v>
      </c>
      <c r="H18" s="152">
        <v>524077</v>
      </c>
      <c r="I18" s="52">
        <v>614</v>
      </c>
      <c r="J18" s="153">
        <v>3500000</v>
      </c>
      <c r="K18" s="52">
        <v>306.97391304347826</v>
      </c>
      <c r="L18" s="122">
        <v>132426</v>
      </c>
      <c r="M18" s="52">
        <v>614</v>
      </c>
      <c r="N18" s="156">
        <v>1400000</v>
      </c>
      <c r="O18" s="52"/>
      <c r="P18" s="52"/>
      <c r="Q18" s="52">
        <v>614</v>
      </c>
      <c r="R18" s="159">
        <v>2000000</v>
      </c>
      <c r="S18" s="52"/>
      <c r="T18" s="52"/>
      <c r="U18" s="52">
        <v>706</v>
      </c>
      <c r="V18" s="161">
        <v>7800000</v>
      </c>
      <c r="W18" s="52">
        <v>706</v>
      </c>
      <c r="X18" s="164">
        <v>1000000</v>
      </c>
      <c r="Y18" s="52">
        <v>706</v>
      </c>
      <c r="Z18" s="166">
        <v>3977398</v>
      </c>
      <c r="AA18" s="52"/>
      <c r="AB18" s="52">
        <v>353.02</v>
      </c>
      <c r="AC18" s="169">
        <v>2300000</v>
      </c>
      <c r="AD18" s="52"/>
      <c r="AE18" s="52"/>
      <c r="AF18" s="52">
        <f>AG18+AH18+AI18+AJ18</f>
        <v>1290719</v>
      </c>
      <c r="AG18" s="172">
        <v>1131696</v>
      </c>
      <c r="AH18" s="52"/>
      <c r="AI18" s="171">
        <v>50000</v>
      </c>
      <c r="AJ18" s="52">
        <v>109023</v>
      </c>
      <c r="AK18" s="52">
        <v>0</v>
      </c>
      <c r="AL18" s="52"/>
      <c r="AM18" s="74"/>
      <c r="AN18" s="74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7" s="71" customFormat="1" ht="15" customHeight="1" x14ac:dyDescent="0.2">
      <c r="A19" s="66"/>
      <c r="B19" s="64">
        <v>6</v>
      </c>
      <c r="C19" s="124" t="s">
        <v>127</v>
      </c>
      <c r="D19" s="67">
        <f t="shared" si="6"/>
        <v>23483916</v>
      </c>
      <c r="E19" s="52">
        <f t="shared" si="7"/>
        <v>22214183</v>
      </c>
      <c r="F19" s="52">
        <f t="shared" si="8"/>
        <v>7472116</v>
      </c>
      <c r="G19" s="52">
        <v>535</v>
      </c>
      <c r="H19" s="152">
        <v>456647</v>
      </c>
      <c r="I19" s="52">
        <v>535</v>
      </c>
      <c r="J19" s="153">
        <v>3500000</v>
      </c>
      <c r="K19" s="52">
        <v>267.66521739130434</v>
      </c>
      <c r="L19" s="122">
        <v>115469</v>
      </c>
      <c r="M19" s="52">
        <v>535</v>
      </c>
      <c r="N19" s="156">
        <v>1400000</v>
      </c>
      <c r="O19" s="52"/>
      <c r="P19" s="52"/>
      <c r="Q19" s="52">
        <v>535</v>
      </c>
      <c r="R19" s="159">
        <v>2000000</v>
      </c>
      <c r="S19" s="52"/>
      <c r="T19" s="52"/>
      <c r="U19" s="52">
        <v>616</v>
      </c>
      <c r="V19" s="161">
        <v>7800000</v>
      </c>
      <c r="W19" s="52">
        <v>616</v>
      </c>
      <c r="X19" s="164">
        <v>1000000</v>
      </c>
      <c r="Y19" s="52">
        <v>616</v>
      </c>
      <c r="Z19" s="166">
        <v>3642067</v>
      </c>
      <c r="AA19" s="52"/>
      <c r="AB19" s="52">
        <v>307.815</v>
      </c>
      <c r="AC19" s="169">
        <v>2300000</v>
      </c>
      <c r="AD19" s="52"/>
      <c r="AE19" s="52"/>
      <c r="AF19" s="52">
        <f>AG19+AH19+AI19+AJ19</f>
        <v>1269733</v>
      </c>
      <c r="AG19" s="172">
        <v>1110710</v>
      </c>
      <c r="AH19" s="52"/>
      <c r="AI19" s="171">
        <v>50000</v>
      </c>
      <c r="AJ19" s="52">
        <v>109023</v>
      </c>
      <c r="AK19" s="52">
        <v>0</v>
      </c>
      <c r="AL19" s="52"/>
      <c r="AM19" s="74"/>
      <c r="AN19" s="74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</row>
    <row r="20" spans="1:77" s="71" customFormat="1" ht="15" customHeight="1" x14ac:dyDescent="0.2">
      <c r="A20" s="66"/>
      <c r="B20" s="64">
        <v>7</v>
      </c>
      <c r="C20" s="124" t="s">
        <v>128</v>
      </c>
      <c r="D20" s="67">
        <f t="shared" si="6"/>
        <v>5885342</v>
      </c>
      <c r="E20" s="52">
        <f t="shared" si="7"/>
        <v>5453637</v>
      </c>
      <c r="F20" s="52">
        <f t="shared" si="8"/>
        <v>2153637</v>
      </c>
      <c r="G20" s="52"/>
      <c r="H20" s="152"/>
      <c r="I20" s="52"/>
      <c r="J20" s="154"/>
      <c r="K20" s="52">
        <v>356.14347826086959</v>
      </c>
      <c r="L20" s="122">
        <v>153637</v>
      </c>
      <c r="M20" s="52"/>
      <c r="N20" s="157"/>
      <c r="O20" s="52"/>
      <c r="P20" s="52"/>
      <c r="Q20" s="52">
        <v>712</v>
      </c>
      <c r="R20" s="159">
        <v>2000000</v>
      </c>
      <c r="S20" s="52"/>
      <c r="T20" s="52"/>
      <c r="U20" s="52"/>
      <c r="V20" s="162"/>
      <c r="W20" s="52">
        <v>819</v>
      </c>
      <c r="X20" s="164">
        <v>1000000</v>
      </c>
      <c r="Y20" s="52"/>
      <c r="Z20" s="167"/>
      <c r="AA20" s="52"/>
      <c r="AB20" s="52">
        <v>193.75</v>
      </c>
      <c r="AC20" s="169">
        <v>2300000</v>
      </c>
      <c r="AD20" s="52"/>
      <c r="AE20" s="52"/>
      <c r="AF20" s="52">
        <f>AG20+AH20+AI20+AJ20</f>
        <v>431705</v>
      </c>
      <c r="AG20" s="172">
        <v>272682</v>
      </c>
      <c r="AH20" s="52"/>
      <c r="AI20" s="171">
        <v>50000</v>
      </c>
      <c r="AJ20" s="52">
        <v>109023</v>
      </c>
      <c r="AK20" s="52">
        <v>0</v>
      </c>
      <c r="AL20" s="52"/>
      <c r="AM20" s="74"/>
      <c r="AN20" s="74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7" s="71" customFormat="1" ht="15" customHeight="1" x14ac:dyDescent="0.2">
      <c r="A21" s="66"/>
      <c r="B21" s="64">
        <v>8</v>
      </c>
      <c r="C21" s="123" t="s">
        <v>129</v>
      </c>
      <c r="D21" s="67">
        <f t="shared" ref="D21:D29" si="9">E21+AF21+AK21</f>
        <v>3759452</v>
      </c>
      <c r="E21" s="52">
        <f t="shared" ref="E21:E29" si="10">F21+T21+V21+X21+Z21+AA21+AC21+AD21+AE21</f>
        <v>3428980</v>
      </c>
      <c r="F21" s="52">
        <f t="shared" ref="F21:F29" si="11">H21+J21+L21+N21+P21+R21</f>
        <v>128980</v>
      </c>
      <c r="G21" s="52"/>
      <c r="H21" s="152"/>
      <c r="I21" s="52"/>
      <c r="J21" s="154"/>
      <c r="K21" s="52">
        <v>298.98695652173916</v>
      </c>
      <c r="L21" s="122">
        <v>128980</v>
      </c>
      <c r="M21" s="52"/>
      <c r="N21" s="157"/>
      <c r="O21" s="52"/>
      <c r="P21" s="52"/>
      <c r="Q21" s="52"/>
      <c r="R21" s="160"/>
      <c r="S21" s="52"/>
      <c r="T21" s="52"/>
      <c r="U21" s="52"/>
      <c r="V21" s="162"/>
      <c r="W21" s="52">
        <v>688</v>
      </c>
      <c r="X21" s="164">
        <v>1000000</v>
      </c>
      <c r="Y21" s="52"/>
      <c r="Z21" s="167"/>
      <c r="AA21" s="52"/>
      <c r="AB21" s="52">
        <v>193.75</v>
      </c>
      <c r="AC21" s="169">
        <v>2300000</v>
      </c>
      <c r="AD21" s="52"/>
      <c r="AE21" s="52"/>
      <c r="AF21" s="52">
        <f t="shared" ref="AF21:AF29" si="12">AG21+AH21+AI21+AJ21</f>
        <v>330472</v>
      </c>
      <c r="AG21" s="172">
        <v>171449</v>
      </c>
      <c r="AH21" s="52"/>
      <c r="AI21" s="171">
        <v>50000</v>
      </c>
      <c r="AJ21" s="52">
        <v>109023</v>
      </c>
      <c r="AK21" s="52">
        <v>0</v>
      </c>
      <c r="AL21" s="52"/>
      <c r="AM21" s="74"/>
      <c r="AN21" s="74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ht="15" customHeight="1" x14ac:dyDescent="0.2">
      <c r="B22" s="64">
        <v>9</v>
      </c>
      <c r="C22" s="124" t="s">
        <v>130</v>
      </c>
      <c r="D22" s="67">
        <f t="shared" si="9"/>
        <v>9518146</v>
      </c>
      <c r="E22" s="52">
        <f t="shared" si="10"/>
        <v>8913450</v>
      </c>
      <c r="F22" s="52">
        <f t="shared" si="11"/>
        <v>5613450</v>
      </c>
      <c r="G22" s="51"/>
      <c r="H22" s="152"/>
      <c r="I22" s="51">
        <v>555</v>
      </c>
      <c r="J22" s="153">
        <v>3500000</v>
      </c>
      <c r="K22" s="52">
        <v>262.98695652173916</v>
      </c>
      <c r="L22" s="122">
        <v>113450</v>
      </c>
      <c r="M22" s="51"/>
      <c r="N22" s="157"/>
      <c r="O22" s="52"/>
      <c r="P22" s="51"/>
      <c r="Q22" s="51">
        <v>555</v>
      </c>
      <c r="R22" s="159">
        <v>2000000</v>
      </c>
      <c r="S22" s="52"/>
      <c r="T22" s="52"/>
      <c r="U22" s="51"/>
      <c r="V22" s="162"/>
      <c r="W22" s="51">
        <v>605</v>
      </c>
      <c r="X22" s="164">
        <v>1000000</v>
      </c>
      <c r="Y22" s="51"/>
      <c r="Z22" s="167"/>
      <c r="AA22" s="52"/>
      <c r="AB22" s="52">
        <v>193.75</v>
      </c>
      <c r="AC22" s="169">
        <v>2300000</v>
      </c>
      <c r="AD22" s="51"/>
      <c r="AE22" s="51"/>
      <c r="AF22" s="52">
        <f t="shared" si="12"/>
        <v>604696</v>
      </c>
      <c r="AG22" s="172">
        <v>445673</v>
      </c>
      <c r="AH22" s="52"/>
      <c r="AI22" s="171">
        <v>50000</v>
      </c>
      <c r="AJ22" s="52">
        <v>109023</v>
      </c>
      <c r="AK22" s="52">
        <v>0</v>
      </c>
      <c r="AL22" s="51"/>
      <c r="AM22" s="74"/>
      <c r="AN22" s="68"/>
    </row>
    <row r="23" spans="1:77" ht="15" customHeight="1" x14ac:dyDescent="0.2">
      <c r="B23" s="64">
        <v>10</v>
      </c>
      <c r="C23" s="124" t="s">
        <v>131</v>
      </c>
      <c r="D23" s="67">
        <f t="shared" si="9"/>
        <v>23303405</v>
      </c>
      <c r="E23" s="52">
        <f t="shared" si="10"/>
        <v>22042268</v>
      </c>
      <c r="F23" s="52">
        <f t="shared" si="11"/>
        <v>7456609</v>
      </c>
      <c r="G23" s="51">
        <v>526.1</v>
      </c>
      <c r="H23" s="152">
        <v>449050</v>
      </c>
      <c r="I23" s="51">
        <v>526.1</v>
      </c>
      <c r="J23" s="153">
        <v>3500000</v>
      </c>
      <c r="K23" s="52">
        <v>249.33043478260873</v>
      </c>
      <c r="L23" s="122">
        <v>107559</v>
      </c>
      <c r="M23" s="51">
        <v>526.1</v>
      </c>
      <c r="N23" s="156">
        <v>1400000</v>
      </c>
      <c r="O23" s="52"/>
      <c r="P23" s="51"/>
      <c r="Q23" s="51">
        <v>526.1</v>
      </c>
      <c r="R23" s="159">
        <v>2000000</v>
      </c>
      <c r="S23" s="52"/>
      <c r="T23" s="52"/>
      <c r="U23" s="51">
        <v>573</v>
      </c>
      <c r="V23" s="161">
        <v>7800000</v>
      </c>
      <c r="W23" s="51">
        <v>573</v>
      </c>
      <c r="X23" s="164">
        <v>1000000</v>
      </c>
      <c r="Y23" s="51">
        <v>573</v>
      </c>
      <c r="Z23" s="166">
        <v>3485659</v>
      </c>
      <c r="AA23" s="52"/>
      <c r="AB23" s="52">
        <v>286.73</v>
      </c>
      <c r="AC23" s="169">
        <v>2300000</v>
      </c>
      <c r="AD23" s="51"/>
      <c r="AE23" s="51"/>
      <c r="AF23" s="52">
        <f t="shared" si="12"/>
        <v>1261137</v>
      </c>
      <c r="AG23" s="172">
        <v>1102114</v>
      </c>
      <c r="AH23" s="52"/>
      <c r="AI23" s="171">
        <v>50000</v>
      </c>
      <c r="AJ23" s="52">
        <v>109023</v>
      </c>
      <c r="AK23" s="52">
        <v>0</v>
      </c>
      <c r="AL23" s="51"/>
      <c r="AM23" s="74"/>
      <c r="AN23" s="68"/>
    </row>
    <row r="24" spans="1:77" ht="15" customHeight="1" x14ac:dyDescent="0.2">
      <c r="B24" s="64">
        <v>11</v>
      </c>
      <c r="C24" s="124" t="s">
        <v>132</v>
      </c>
      <c r="D24" s="67">
        <f t="shared" si="9"/>
        <v>23415145</v>
      </c>
      <c r="E24" s="52">
        <f t="shared" si="10"/>
        <v>22148687</v>
      </c>
      <c r="F24" s="52">
        <f t="shared" si="11"/>
        <v>7459213</v>
      </c>
      <c r="G24" s="51">
        <v>523</v>
      </c>
      <c r="H24" s="152">
        <v>446404</v>
      </c>
      <c r="I24" s="51">
        <v>523</v>
      </c>
      <c r="J24" s="153">
        <v>3500000</v>
      </c>
      <c r="K24" s="52">
        <v>261.50000000000006</v>
      </c>
      <c r="L24" s="122">
        <v>112809</v>
      </c>
      <c r="M24" s="51">
        <v>523</v>
      </c>
      <c r="N24" s="156">
        <v>1400000</v>
      </c>
      <c r="O24" s="52"/>
      <c r="P24" s="51"/>
      <c r="Q24" s="51">
        <v>523</v>
      </c>
      <c r="R24" s="159">
        <v>2000000</v>
      </c>
      <c r="S24" s="52"/>
      <c r="T24" s="52"/>
      <c r="U24" s="51">
        <v>601</v>
      </c>
      <c r="V24" s="161">
        <v>7800000</v>
      </c>
      <c r="W24" s="51">
        <v>601</v>
      </c>
      <c r="X24" s="164">
        <v>1000000</v>
      </c>
      <c r="Y24" s="51">
        <v>601</v>
      </c>
      <c r="Z24" s="166">
        <v>3589474</v>
      </c>
      <c r="AA24" s="52"/>
      <c r="AB24" s="52">
        <v>300.72500000000002</v>
      </c>
      <c r="AC24" s="169">
        <v>2300000</v>
      </c>
      <c r="AD24" s="51"/>
      <c r="AE24" s="51"/>
      <c r="AF24" s="52">
        <f t="shared" si="12"/>
        <v>1266458</v>
      </c>
      <c r="AG24" s="172">
        <v>1107435</v>
      </c>
      <c r="AH24" s="52"/>
      <c r="AI24" s="171">
        <v>50000</v>
      </c>
      <c r="AJ24" s="52">
        <v>109023</v>
      </c>
      <c r="AK24" s="52">
        <v>0</v>
      </c>
      <c r="AL24" s="51"/>
      <c r="AM24" s="74"/>
      <c r="AN24" s="68"/>
    </row>
    <row r="25" spans="1:77" ht="15" customHeight="1" x14ac:dyDescent="0.2">
      <c r="B25" s="64">
        <v>12</v>
      </c>
      <c r="C25" s="124" t="s">
        <v>133</v>
      </c>
      <c r="D25" s="67">
        <f t="shared" si="9"/>
        <v>5812971</v>
      </c>
      <c r="E25" s="52">
        <f t="shared" si="10"/>
        <v>5384712</v>
      </c>
      <c r="F25" s="52">
        <f t="shared" si="11"/>
        <v>2084712</v>
      </c>
      <c r="G25" s="51"/>
      <c r="H25" s="152"/>
      <c r="I25" s="51"/>
      <c r="J25" s="154"/>
      <c r="K25" s="52">
        <v>196.36956521739131</v>
      </c>
      <c r="L25" s="122">
        <v>84712</v>
      </c>
      <c r="M25" s="51"/>
      <c r="N25" s="157"/>
      <c r="O25" s="52"/>
      <c r="P25" s="51"/>
      <c r="Q25" s="51">
        <v>424</v>
      </c>
      <c r="R25" s="159">
        <v>2000000</v>
      </c>
      <c r="S25" s="52"/>
      <c r="T25" s="52"/>
      <c r="U25" s="51"/>
      <c r="V25" s="162"/>
      <c r="W25" s="51">
        <v>452</v>
      </c>
      <c r="X25" s="164">
        <v>1000000</v>
      </c>
      <c r="Y25" s="51"/>
      <c r="Z25" s="167"/>
      <c r="AA25" s="52"/>
      <c r="AB25" s="52">
        <v>193.75</v>
      </c>
      <c r="AC25" s="169">
        <v>2300000</v>
      </c>
      <c r="AD25" s="51"/>
      <c r="AE25" s="51"/>
      <c r="AF25" s="52">
        <f t="shared" si="12"/>
        <v>428259</v>
      </c>
      <c r="AG25" s="172">
        <v>269236</v>
      </c>
      <c r="AH25" s="52"/>
      <c r="AI25" s="171">
        <v>50000</v>
      </c>
      <c r="AJ25" s="52">
        <v>109023</v>
      </c>
      <c r="AK25" s="52">
        <v>0</v>
      </c>
      <c r="AL25" s="51"/>
      <c r="AM25" s="74"/>
      <c r="AN25" s="68"/>
    </row>
    <row r="26" spans="1:77" ht="15" customHeight="1" x14ac:dyDescent="0.2">
      <c r="B26" s="64">
        <v>13</v>
      </c>
      <c r="C26" s="59" t="s">
        <v>134</v>
      </c>
      <c r="D26" s="67">
        <f t="shared" si="9"/>
        <v>8601135</v>
      </c>
      <c r="E26" s="52">
        <f t="shared" si="10"/>
        <v>8040106</v>
      </c>
      <c r="F26" s="52">
        <f t="shared" si="11"/>
        <v>4740106</v>
      </c>
      <c r="G26" s="51"/>
      <c r="H26" s="152"/>
      <c r="I26" s="51">
        <v>306</v>
      </c>
      <c r="J26" s="153">
        <v>2677496</v>
      </c>
      <c r="K26" s="52">
        <v>145.13478260869567</v>
      </c>
      <c r="L26" s="122">
        <v>62610</v>
      </c>
      <c r="M26" s="51"/>
      <c r="N26" s="157"/>
      <c r="O26" s="52"/>
      <c r="P26" s="51"/>
      <c r="Q26" s="51">
        <v>306</v>
      </c>
      <c r="R26" s="159">
        <v>2000000</v>
      </c>
      <c r="S26" s="52"/>
      <c r="T26" s="52"/>
      <c r="U26" s="51"/>
      <c r="V26" s="162"/>
      <c r="W26" s="51">
        <v>334</v>
      </c>
      <c r="X26" s="164">
        <v>1000000</v>
      </c>
      <c r="Y26" s="51"/>
      <c r="Z26" s="167"/>
      <c r="AA26" s="52"/>
      <c r="AB26" s="52">
        <v>166.905</v>
      </c>
      <c r="AC26" s="169">
        <v>2300000</v>
      </c>
      <c r="AD26" s="51"/>
      <c r="AE26" s="51"/>
      <c r="AF26" s="52">
        <f t="shared" si="12"/>
        <v>561029</v>
      </c>
      <c r="AG26" s="172">
        <v>402006</v>
      </c>
      <c r="AH26" s="52"/>
      <c r="AI26" s="171">
        <v>50000</v>
      </c>
      <c r="AJ26" s="52">
        <v>109023</v>
      </c>
      <c r="AK26" s="52">
        <v>0</v>
      </c>
      <c r="AL26" s="51"/>
      <c r="AM26" s="74"/>
      <c r="AN26" s="68"/>
    </row>
    <row r="27" spans="1:77" ht="15" customHeight="1" x14ac:dyDescent="0.2">
      <c r="B27" s="64">
        <v>14</v>
      </c>
      <c r="C27" s="58" t="s">
        <v>135</v>
      </c>
      <c r="D27" s="67">
        <f t="shared" si="9"/>
        <v>3724340</v>
      </c>
      <c r="E27" s="52">
        <f t="shared" si="10"/>
        <v>3395540</v>
      </c>
      <c r="F27" s="52">
        <f t="shared" si="11"/>
        <v>95540</v>
      </c>
      <c r="G27" s="51"/>
      <c r="H27" s="152"/>
      <c r="I27" s="51"/>
      <c r="J27" s="154"/>
      <c r="K27" s="52">
        <v>221.46956521739131</v>
      </c>
      <c r="L27" s="122">
        <v>95540</v>
      </c>
      <c r="M27" s="51"/>
      <c r="N27" s="157"/>
      <c r="O27" s="52"/>
      <c r="P27" s="51"/>
      <c r="Q27" s="51"/>
      <c r="R27" s="160"/>
      <c r="S27" s="52"/>
      <c r="T27" s="52"/>
      <c r="U27" s="51"/>
      <c r="V27" s="162"/>
      <c r="W27" s="51">
        <v>509</v>
      </c>
      <c r="X27" s="164">
        <v>1000000</v>
      </c>
      <c r="Y27" s="51"/>
      <c r="Z27" s="167"/>
      <c r="AA27" s="52"/>
      <c r="AB27" s="52">
        <v>193.75</v>
      </c>
      <c r="AC27" s="169">
        <v>2300000</v>
      </c>
      <c r="AD27" s="51"/>
      <c r="AE27" s="51"/>
      <c r="AF27" s="52">
        <f t="shared" si="12"/>
        <v>328800</v>
      </c>
      <c r="AG27" s="172">
        <v>169777</v>
      </c>
      <c r="AH27" s="52"/>
      <c r="AI27" s="171">
        <v>50000</v>
      </c>
      <c r="AJ27" s="52">
        <v>109023</v>
      </c>
      <c r="AK27" s="52">
        <v>0</v>
      </c>
      <c r="AL27" s="51"/>
      <c r="AM27" s="74"/>
      <c r="AN27" s="68"/>
    </row>
    <row r="28" spans="1:77" ht="15" customHeight="1" x14ac:dyDescent="0.2">
      <c r="B28" s="64">
        <v>15</v>
      </c>
      <c r="C28" s="124" t="s">
        <v>136</v>
      </c>
      <c r="D28" s="67">
        <f t="shared" si="9"/>
        <v>5855199</v>
      </c>
      <c r="E28" s="52">
        <f t="shared" si="10"/>
        <v>5424929</v>
      </c>
      <c r="F28" s="52">
        <f t="shared" si="11"/>
        <v>2124929</v>
      </c>
      <c r="G28" s="51"/>
      <c r="H28" s="152"/>
      <c r="I28" s="51"/>
      <c r="J28" s="154"/>
      <c r="K28" s="52">
        <v>289.59565217391309</v>
      </c>
      <c r="L28" s="122">
        <v>124929</v>
      </c>
      <c r="M28" s="51"/>
      <c r="N28" s="157"/>
      <c r="O28" s="52"/>
      <c r="P28" s="51"/>
      <c r="Q28" s="51">
        <v>611</v>
      </c>
      <c r="R28" s="159">
        <v>2000000</v>
      </c>
      <c r="S28" s="52"/>
      <c r="T28" s="52"/>
      <c r="U28" s="51"/>
      <c r="V28" s="162"/>
      <c r="W28" s="51">
        <v>666</v>
      </c>
      <c r="X28" s="164">
        <v>1000000</v>
      </c>
      <c r="Y28" s="51"/>
      <c r="Z28" s="167"/>
      <c r="AA28" s="52"/>
      <c r="AB28" s="52">
        <v>193.75</v>
      </c>
      <c r="AC28" s="169">
        <v>2300000</v>
      </c>
      <c r="AD28" s="51"/>
      <c r="AE28" s="51"/>
      <c r="AF28" s="52">
        <f t="shared" si="12"/>
        <v>430270</v>
      </c>
      <c r="AG28" s="172">
        <v>271247</v>
      </c>
      <c r="AH28" s="52"/>
      <c r="AI28" s="171">
        <v>50000</v>
      </c>
      <c r="AJ28" s="52">
        <v>109023</v>
      </c>
      <c r="AK28" s="52">
        <v>0</v>
      </c>
      <c r="AL28" s="51"/>
      <c r="AM28" s="74"/>
      <c r="AN28" s="68"/>
    </row>
    <row r="29" spans="1:77" ht="15" customHeight="1" x14ac:dyDescent="0.2">
      <c r="B29" s="64">
        <v>16</v>
      </c>
      <c r="C29" s="58" t="s">
        <v>137</v>
      </c>
      <c r="D29" s="67">
        <f t="shared" si="9"/>
        <v>23579887</v>
      </c>
      <c r="E29" s="52">
        <f t="shared" si="10"/>
        <v>22305584</v>
      </c>
      <c r="F29" s="52">
        <f t="shared" si="11"/>
        <v>7346889</v>
      </c>
      <c r="G29" s="63">
        <v>418</v>
      </c>
      <c r="H29" s="152">
        <v>356782</v>
      </c>
      <c r="I29" s="63">
        <v>418</v>
      </c>
      <c r="J29" s="153">
        <v>3500000</v>
      </c>
      <c r="K29" s="52">
        <v>208.8739130434783</v>
      </c>
      <c r="L29" s="122">
        <v>90107</v>
      </c>
      <c r="M29" s="63">
        <v>418</v>
      </c>
      <c r="N29" s="156">
        <v>1400000</v>
      </c>
      <c r="O29" s="67"/>
      <c r="P29" s="63"/>
      <c r="Q29" s="63">
        <v>418</v>
      </c>
      <c r="R29" s="159">
        <v>2000000</v>
      </c>
      <c r="S29" s="52"/>
      <c r="T29" s="52"/>
      <c r="U29" s="63">
        <v>480</v>
      </c>
      <c r="V29" s="161">
        <v>7800000</v>
      </c>
      <c r="W29" s="63">
        <v>480</v>
      </c>
      <c r="X29" s="164">
        <v>1000000</v>
      </c>
      <c r="Y29" s="63">
        <v>480</v>
      </c>
      <c r="Z29" s="166">
        <v>3858695</v>
      </c>
      <c r="AA29" s="52"/>
      <c r="AB29" s="52">
        <v>193.75</v>
      </c>
      <c r="AC29" s="169">
        <v>2300000</v>
      </c>
      <c r="AD29" s="63"/>
      <c r="AE29" s="63"/>
      <c r="AF29" s="52">
        <f t="shared" si="12"/>
        <v>1274303</v>
      </c>
      <c r="AG29" s="172">
        <v>1115280</v>
      </c>
      <c r="AH29" s="67"/>
      <c r="AI29" s="171">
        <v>50000</v>
      </c>
      <c r="AJ29" s="52">
        <v>109023</v>
      </c>
      <c r="AK29" s="67">
        <v>0</v>
      </c>
      <c r="AL29" s="51"/>
      <c r="AM29" s="74"/>
      <c r="AN29" s="68"/>
    </row>
    <row r="30" spans="1:77" ht="15" customHeight="1" x14ac:dyDescent="0.2">
      <c r="B30" s="64">
        <v>17</v>
      </c>
      <c r="C30" s="57" t="s">
        <v>138</v>
      </c>
      <c r="D30" s="67">
        <f t="shared" ref="D30:D49" si="13">E30+AF30+AK30</f>
        <v>20786852</v>
      </c>
      <c r="E30" s="52">
        <f t="shared" ref="E30:E49" si="14">F30+T30+V30+X30+Z30+AA30+AC30+AD30+AE30</f>
        <v>19645551</v>
      </c>
      <c r="F30" s="52">
        <f t="shared" ref="F30:F49" si="15">H30+J30+L30+N30+P30+R30</f>
        <v>7665816</v>
      </c>
      <c r="G30" s="51">
        <v>270</v>
      </c>
      <c r="H30" s="151">
        <v>300000</v>
      </c>
      <c r="I30" s="51">
        <v>270</v>
      </c>
      <c r="J30" s="153">
        <v>2456960</v>
      </c>
      <c r="K30" s="52">
        <v>127.0913043478261</v>
      </c>
      <c r="L30" s="122">
        <v>54826</v>
      </c>
      <c r="M30" s="51">
        <v>270</v>
      </c>
      <c r="N30" s="156">
        <v>1400000</v>
      </c>
      <c r="O30" s="52"/>
      <c r="P30" s="51"/>
      <c r="Q30" s="51">
        <v>270</v>
      </c>
      <c r="R30" s="159">
        <v>3454030</v>
      </c>
      <c r="S30" s="52"/>
      <c r="T30" s="52"/>
      <c r="U30" s="51">
        <v>292</v>
      </c>
      <c r="V30" s="161">
        <v>4821040</v>
      </c>
      <c r="W30" s="51">
        <v>292</v>
      </c>
      <c r="X30" s="164">
        <v>1000000</v>
      </c>
      <c r="Y30" s="51">
        <v>292</v>
      </c>
      <c r="Z30" s="166">
        <v>3858695</v>
      </c>
      <c r="AA30" s="52"/>
      <c r="AB30" s="52">
        <v>193.75</v>
      </c>
      <c r="AC30" s="169">
        <v>2300000</v>
      </c>
      <c r="AD30" s="51"/>
      <c r="AE30" s="51"/>
      <c r="AF30" s="52">
        <f t="shared" ref="AF30:AF48" si="16">AG30+AH30+AI30+AJ30</f>
        <v>1141301</v>
      </c>
      <c r="AG30" s="172">
        <v>982278</v>
      </c>
      <c r="AH30" s="52"/>
      <c r="AI30" s="171">
        <v>50000</v>
      </c>
      <c r="AJ30" s="52">
        <v>109023</v>
      </c>
      <c r="AK30" s="52">
        <v>0</v>
      </c>
      <c r="AL30" s="51"/>
      <c r="AM30" s="74"/>
      <c r="AN30" s="68"/>
    </row>
    <row r="31" spans="1:77" ht="15" customHeight="1" x14ac:dyDescent="0.2">
      <c r="B31" s="64">
        <v>18</v>
      </c>
      <c r="C31" s="58" t="s">
        <v>139</v>
      </c>
      <c r="D31" s="67">
        <f t="shared" si="13"/>
        <v>24539323</v>
      </c>
      <c r="E31" s="52">
        <f t="shared" si="14"/>
        <v>23219333</v>
      </c>
      <c r="F31" s="52">
        <f t="shared" si="15"/>
        <v>8260638</v>
      </c>
      <c r="G31" s="51">
        <v>380</v>
      </c>
      <c r="H31" s="152">
        <v>324347</v>
      </c>
      <c r="I31" s="51">
        <v>380</v>
      </c>
      <c r="J31" s="153">
        <v>3254240</v>
      </c>
      <c r="K31" s="52">
        <v>190.20000000000002</v>
      </c>
      <c r="L31" s="122">
        <v>82051</v>
      </c>
      <c r="M31" s="51">
        <v>380</v>
      </c>
      <c r="N31" s="156">
        <v>1400000</v>
      </c>
      <c r="O31" s="52">
        <v>273.41249999999997</v>
      </c>
      <c r="P31" s="158">
        <v>1200000</v>
      </c>
      <c r="Q31" s="51">
        <v>380</v>
      </c>
      <c r="R31" s="159">
        <v>2000000</v>
      </c>
      <c r="S31" s="52"/>
      <c r="T31" s="52"/>
      <c r="U31" s="51">
        <v>437</v>
      </c>
      <c r="V31" s="161">
        <v>7800000</v>
      </c>
      <c r="W31" s="51">
        <v>437</v>
      </c>
      <c r="X31" s="164">
        <v>1000000</v>
      </c>
      <c r="Y31" s="51">
        <v>437</v>
      </c>
      <c r="Z31" s="166">
        <v>3858695</v>
      </c>
      <c r="AA31" s="52"/>
      <c r="AB31" s="52">
        <v>193.75</v>
      </c>
      <c r="AC31" s="169">
        <v>2300000</v>
      </c>
      <c r="AD31" s="51"/>
      <c r="AE31" s="51"/>
      <c r="AF31" s="52">
        <f t="shared" si="16"/>
        <v>1319990</v>
      </c>
      <c r="AG31" s="172">
        <v>1160967</v>
      </c>
      <c r="AH31" s="52"/>
      <c r="AI31" s="171">
        <v>50000</v>
      </c>
      <c r="AJ31" s="52">
        <v>109023</v>
      </c>
      <c r="AK31" s="52">
        <v>0</v>
      </c>
      <c r="AL31" s="51"/>
      <c r="AM31" s="74"/>
      <c r="AN31" s="68"/>
    </row>
    <row r="32" spans="1:77" ht="15" customHeight="1" x14ac:dyDescent="0.2">
      <c r="B32" s="64">
        <v>19</v>
      </c>
      <c r="C32" s="58" t="s">
        <v>140</v>
      </c>
      <c r="D32" s="67">
        <f t="shared" si="13"/>
        <v>7419180</v>
      </c>
      <c r="E32" s="52">
        <f t="shared" si="14"/>
        <v>6914435</v>
      </c>
      <c r="F32" s="52">
        <f t="shared" si="15"/>
        <v>3614435</v>
      </c>
      <c r="G32" s="51"/>
      <c r="H32" s="152"/>
      <c r="I32" s="51">
        <v>531</v>
      </c>
      <c r="J32" s="153">
        <v>3500000</v>
      </c>
      <c r="K32" s="52">
        <v>265.26956521739135</v>
      </c>
      <c r="L32" s="122">
        <v>114435</v>
      </c>
      <c r="M32" s="51"/>
      <c r="N32" s="157"/>
      <c r="O32" s="52"/>
      <c r="P32" s="51"/>
      <c r="Q32" s="51"/>
      <c r="R32" s="160"/>
      <c r="S32" s="52"/>
      <c r="T32" s="52"/>
      <c r="U32" s="51"/>
      <c r="V32" s="162"/>
      <c r="W32" s="51">
        <v>610</v>
      </c>
      <c r="X32" s="164">
        <v>1000000</v>
      </c>
      <c r="Y32" s="51"/>
      <c r="Z32" s="167"/>
      <c r="AA32" s="52"/>
      <c r="AB32" s="52">
        <v>305.06</v>
      </c>
      <c r="AC32" s="169">
        <v>2300000</v>
      </c>
      <c r="AD32" s="51"/>
      <c r="AE32" s="51"/>
      <c r="AF32" s="52">
        <f t="shared" si="16"/>
        <v>504745</v>
      </c>
      <c r="AG32" s="172">
        <v>345722</v>
      </c>
      <c r="AH32" s="52"/>
      <c r="AI32" s="171">
        <v>50000</v>
      </c>
      <c r="AJ32" s="52">
        <v>109023</v>
      </c>
      <c r="AK32" s="52">
        <v>0</v>
      </c>
      <c r="AL32" s="51"/>
      <c r="AM32" s="74"/>
      <c r="AN32" s="68"/>
    </row>
    <row r="33" spans="2:40" ht="15" customHeight="1" x14ac:dyDescent="0.2">
      <c r="B33" s="64">
        <v>20</v>
      </c>
      <c r="C33" s="58" t="s">
        <v>141</v>
      </c>
      <c r="D33" s="67">
        <f t="shared" si="13"/>
        <v>5727935</v>
      </c>
      <c r="E33" s="52">
        <f t="shared" si="14"/>
        <v>5303725</v>
      </c>
      <c r="F33" s="52">
        <f t="shared" si="15"/>
        <v>2003725</v>
      </c>
      <c r="G33" s="51">
        <v>1894</v>
      </c>
      <c r="H33" s="152">
        <v>1616614</v>
      </c>
      <c r="I33" s="51"/>
      <c r="J33" s="154"/>
      <c r="K33" s="52">
        <v>897.35652173913059</v>
      </c>
      <c r="L33" s="122">
        <v>387111</v>
      </c>
      <c r="M33" s="51"/>
      <c r="N33" s="157"/>
      <c r="O33" s="52"/>
      <c r="P33" s="51"/>
      <c r="Q33" s="51"/>
      <c r="R33" s="160"/>
      <c r="S33" s="52"/>
      <c r="T33" s="52"/>
      <c r="U33" s="51"/>
      <c r="V33" s="162"/>
      <c r="W33" s="51">
        <v>2064</v>
      </c>
      <c r="X33" s="164">
        <v>1000000</v>
      </c>
      <c r="Y33" s="51"/>
      <c r="Z33" s="167"/>
      <c r="AA33" s="52"/>
      <c r="AB33" s="52">
        <v>193.75</v>
      </c>
      <c r="AC33" s="169">
        <v>2300000</v>
      </c>
      <c r="AD33" s="51"/>
      <c r="AE33" s="51"/>
      <c r="AF33" s="52">
        <f t="shared" si="16"/>
        <v>424210</v>
      </c>
      <c r="AG33" s="172">
        <v>265187</v>
      </c>
      <c r="AH33" s="52"/>
      <c r="AI33" s="171">
        <v>50000</v>
      </c>
      <c r="AJ33" s="52">
        <v>109023</v>
      </c>
      <c r="AK33" s="52">
        <v>0</v>
      </c>
      <c r="AL33" s="51"/>
      <c r="AM33" s="74"/>
      <c r="AN33" s="68"/>
    </row>
    <row r="34" spans="2:40" ht="15" customHeight="1" x14ac:dyDescent="0.2">
      <c r="B34" s="64">
        <v>21</v>
      </c>
      <c r="C34" s="59" t="s">
        <v>142</v>
      </c>
      <c r="D34" s="67">
        <f t="shared" si="13"/>
        <v>23281400</v>
      </c>
      <c r="E34" s="52">
        <f t="shared" si="14"/>
        <v>22021311</v>
      </c>
      <c r="F34" s="52">
        <f t="shared" si="15"/>
        <v>7452269</v>
      </c>
      <c r="G34" s="51">
        <v>522</v>
      </c>
      <c r="H34" s="152">
        <v>445550</v>
      </c>
      <c r="I34" s="51">
        <v>522</v>
      </c>
      <c r="J34" s="153">
        <v>3500000</v>
      </c>
      <c r="K34" s="52">
        <v>247.38260869565221</v>
      </c>
      <c r="L34" s="122">
        <v>106719</v>
      </c>
      <c r="M34" s="51">
        <v>522</v>
      </c>
      <c r="N34" s="156">
        <v>1400000</v>
      </c>
      <c r="O34" s="52"/>
      <c r="P34" s="51"/>
      <c r="Q34" s="51">
        <v>522</v>
      </c>
      <c r="R34" s="159">
        <v>2000000</v>
      </c>
      <c r="S34" s="52"/>
      <c r="T34" s="52"/>
      <c r="U34" s="51">
        <v>569</v>
      </c>
      <c r="V34" s="161">
        <v>7800000</v>
      </c>
      <c r="W34" s="51">
        <v>569</v>
      </c>
      <c r="X34" s="164">
        <v>1000000</v>
      </c>
      <c r="Y34" s="51">
        <v>569</v>
      </c>
      <c r="Z34" s="166">
        <v>3469042</v>
      </c>
      <c r="AA34" s="52"/>
      <c r="AB34" s="52">
        <v>284.49</v>
      </c>
      <c r="AC34" s="169">
        <v>2300000</v>
      </c>
      <c r="AD34" s="51"/>
      <c r="AE34" s="51"/>
      <c r="AF34" s="52">
        <f t="shared" si="16"/>
        <v>1260089</v>
      </c>
      <c r="AG34" s="172">
        <v>1101066</v>
      </c>
      <c r="AH34" s="52"/>
      <c r="AI34" s="171">
        <v>50000</v>
      </c>
      <c r="AJ34" s="52">
        <v>109023</v>
      </c>
      <c r="AK34" s="52">
        <v>0</v>
      </c>
      <c r="AL34" s="51"/>
      <c r="AM34" s="74"/>
      <c r="AN34" s="68"/>
    </row>
    <row r="35" spans="2:40" ht="15" customHeight="1" x14ac:dyDescent="0.2">
      <c r="B35" s="64">
        <v>22</v>
      </c>
      <c r="C35" s="59" t="s">
        <v>143</v>
      </c>
      <c r="D35" s="67">
        <f t="shared" si="13"/>
        <v>20752539</v>
      </c>
      <c r="E35" s="52">
        <f t="shared" si="14"/>
        <v>19612872</v>
      </c>
      <c r="F35" s="52">
        <f t="shared" si="15"/>
        <v>7633137</v>
      </c>
      <c r="G35" s="51">
        <v>268</v>
      </c>
      <c r="H35" s="151">
        <v>300000</v>
      </c>
      <c r="I35" s="51">
        <v>268</v>
      </c>
      <c r="J35" s="153">
        <v>2442464</v>
      </c>
      <c r="K35" s="52">
        <v>127.07826086956521</v>
      </c>
      <c r="L35" s="122">
        <v>54821</v>
      </c>
      <c r="M35" s="51">
        <v>268</v>
      </c>
      <c r="N35" s="156">
        <v>1400000</v>
      </c>
      <c r="O35" s="52"/>
      <c r="P35" s="51"/>
      <c r="Q35" s="51">
        <v>268</v>
      </c>
      <c r="R35" s="159">
        <v>3435852</v>
      </c>
      <c r="S35" s="52"/>
      <c r="T35" s="52"/>
      <c r="U35" s="51">
        <v>292</v>
      </c>
      <c r="V35" s="161">
        <v>4821040</v>
      </c>
      <c r="W35" s="51">
        <v>292</v>
      </c>
      <c r="X35" s="164">
        <v>1000000</v>
      </c>
      <c r="Y35" s="51">
        <v>292</v>
      </c>
      <c r="Z35" s="166">
        <v>3858695</v>
      </c>
      <c r="AA35" s="52"/>
      <c r="AB35" s="52">
        <v>193.75</v>
      </c>
      <c r="AC35" s="169">
        <v>2300000</v>
      </c>
      <c r="AD35" s="51"/>
      <c r="AE35" s="51"/>
      <c r="AF35" s="52">
        <f t="shared" si="16"/>
        <v>1139667</v>
      </c>
      <c r="AG35" s="172">
        <v>980644</v>
      </c>
      <c r="AH35" s="52"/>
      <c r="AI35" s="171">
        <v>50000</v>
      </c>
      <c r="AJ35" s="52">
        <v>109023</v>
      </c>
      <c r="AK35" s="52">
        <v>0</v>
      </c>
      <c r="AL35" s="51"/>
      <c r="AM35" s="74"/>
      <c r="AN35" s="68"/>
    </row>
    <row r="36" spans="2:40" ht="15" customHeight="1" x14ac:dyDescent="0.2">
      <c r="B36" s="64">
        <v>23</v>
      </c>
      <c r="C36" s="59" t="s">
        <v>144</v>
      </c>
      <c r="D36" s="67">
        <f t="shared" si="13"/>
        <v>3695229</v>
      </c>
      <c r="E36" s="52">
        <f t="shared" si="14"/>
        <v>3367815</v>
      </c>
      <c r="F36" s="52">
        <f t="shared" si="15"/>
        <v>67815</v>
      </c>
      <c r="G36" s="51"/>
      <c r="H36" s="152"/>
      <c r="I36" s="51"/>
      <c r="J36" s="154"/>
      <c r="K36" s="52">
        <v>157.20000000000002</v>
      </c>
      <c r="L36" s="122">
        <v>67815</v>
      </c>
      <c r="M36" s="51"/>
      <c r="N36" s="157"/>
      <c r="O36" s="52"/>
      <c r="P36" s="51"/>
      <c r="Q36" s="51"/>
      <c r="R36" s="160"/>
      <c r="S36" s="52"/>
      <c r="T36" s="52"/>
      <c r="U36" s="51"/>
      <c r="V36" s="162"/>
      <c r="W36" s="51">
        <v>362</v>
      </c>
      <c r="X36" s="164">
        <v>1000000</v>
      </c>
      <c r="Y36" s="51"/>
      <c r="Z36" s="167"/>
      <c r="AA36" s="52"/>
      <c r="AB36" s="52">
        <v>180.78</v>
      </c>
      <c r="AC36" s="169">
        <v>2300000</v>
      </c>
      <c r="AD36" s="51"/>
      <c r="AE36" s="51"/>
      <c r="AF36" s="52">
        <f t="shared" si="16"/>
        <v>327414</v>
      </c>
      <c r="AG36" s="172">
        <v>168391</v>
      </c>
      <c r="AH36" s="52"/>
      <c r="AI36" s="171">
        <v>50000</v>
      </c>
      <c r="AJ36" s="52">
        <v>109023</v>
      </c>
      <c r="AK36" s="52">
        <v>0</v>
      </c>
      <c r="AL36" s="51"/>
      <c r="AM36" s="74"/>
      <c r="AN36" s="68"/>
    </row>
    <row r="37" spans="2:40" ht="15" customHeight="1" x14ac:dyDescent="0.2">
      <c r="B37" s="64">
        <v>24</v>
      </c>
      <c r="C37" s="124" t="s">
        <v>145</v>
      </c>
      <c r="D37" s="67">
        <f t="shared" si="13"/>
        <v>44977997</v>
      </c>
      <c r="E37" s="52">
        <f t="shared" si="14"/>
        <v>42684737</v>
      </c>
      <c r="F37" s="52">
        <f t="shared" si="15"/>
        <v>12200295</v>
      </c>
      <c r="G37" s="51">
        <v>3678</v>
      </c>
      <c r="H37" s="151">
        <v>1800000</v>
      </c>
      <c r="I37" s="51">
        <v>3678</v>
      </c>
      <c r="J37" s="153">
        <v>5500000</v>
      </c>
      <c r="K37" s="52">
        <v>1855.1521739130437</v>
      </c>
      <c r="L37" s="122">
        <v>800295</v>
      </c>
      <c r="M37" s="51">
        <v>3678</v>
      </c>
      <c r="N37" s="156">
        <v>1900000</v>
      </c>
      <c r="O37" s="52"/>
      <c r="P37" s="51"/>
      <c r="Q37" s="51">
        <v>3678</v>
      </c>
      <c r="R37" s="159">
        <v>2200000</v>
      </c>
      <c r="S37" s="52"/>
      <c r="T37" s="52"/>
      <c r="U37" s="51">
        <v>4267</v>
      </c>
      <c r="V37" s="161">
        <v>8800000</v>
      </c>
      <c r="W37" s="51">
        <v>4267</v>
      </c>
      <c r="X37" s="164">
        <v>1800000</v>
      </c>
      <c r="Y37" s="51">
        <v>4267</v>
      </c>
      <c r="Z37" s="166">
        <v>17184442</v>
      </c>
      <c r="AA37" s="52"/>
      <c r="AB37" s="52">
        <v>87</v>
      </c>
      <c r="AC37" s="169">
        <v>2700000</v>
      </c>
      <c r="AD37" s="51"/>
      <c r="AE37" s="51"/>
      <c r="AF37" s="52">
        <f t="shared" si="16"/>
        <v>2293260</v>
      </c>
      <c r="AG37" s="172">
        <v>2134237</v>
      </c>
      <c r="AH37" s="52"/>
      <c r="AI37" s="171">
        <v>50000</v>
      </c>
      <c r="AJ37" s="52">
        <v>109023</v>
      </c>
      <c r="AK37" s="52">
        <v>0</v>
      </c>
      <c r="AL37" s="51"/>
      <c r="AM37" s="74"/>
      <c r="AN37" s="68"/>
    </row>
    <row r="38" spans="2:40" ht="15" customHeight="1" x14ac:dyDescent="0.2">
      <c r="B38" s="64">
        <v>25</v>
      </c>
      <c r="C38" s="124" t="s">
        <v>146</v>
      </c>
      <c r="D38" s="67">
        <f t="shared" si="13"/>
        <v>5812937</v>
      </c>
      <c r="E38" s="52">
        <f t="shared" si="14"/>
        <v>5384680</v>
      </c>
      <c r="F38" s="52">
        <f t="shared" si="15"/>
        <v>2084680</v>
      </c>
      <c r="G38" s="51"/>
      <c r="H38" s="152"/>
      <c r="I38" s="51"/>
      <c r="J38" s="154"/>
      <c r="K38" s="52">
        <v>196.29565217391306</v>
      </c>
      <c r="L38" s="122">
        <v>84680</v>
      </c>
      <c r="M38" s="51"/>
      <c r="N38" s="157"/>
      <c r="O38" s="52"/>
      <c r="P38" s="51"/>
      <c r="Q38" s="51">
        <v>414</v>
      </c>
      <c r="R38" s="159">
        <v>2000000</v>
      </c>
      <c r="S38" s="52"/>
      <c r="T38" s="52"/>
      <c r="U38" s="51"/>
      <c r="V38" s="162"/>
      <c r="W38" s="51">
        <v>451</v>
      </c>
      <c r="X38" s="164">
        <v>1000000</v>
      </c>
      <c r="Y38" s="51"/>
      <c r="Z38" s="167"/>
      <c r="AA38" s="52"/>
      <c r="AB38" s="52">
        <v>193.75</v>
      </c>
      <c r="AC38" s="169">
        <v>2300000</v>
      </c>
      <c r="AD38" s="51"/>
      <c r="AE38" s="51"/>
      <c r="AF38" s="52">
        <f t="shared" si="16"/>
        <v>428257</v>
      </c>
      <c r="AG38" s="172">
        <v>269234</v>
      </c>
      <c r="AH38" s="52"/>
      <c r="AI38" s="171">
        <v>50000</v>
      </c>
      <c r="AJ38" s="52">
        <v>109023</v>
      </c>
      <c r="AK38" s="52">
        <v>0</v>
      </c>
      <c r="AL38" s="51"/>
      <c r="AM38" s="74"/>
      <c r="AN38" s="68"/>
    </row>
    <row r="39" spans="2:40" ht="15" customHeight="1" x14ac:dyDescent="0.2">
      <c r="B39" s="64">
        <v>26</v>
      </c>
      <c r="C39" s="124" t="s">
        <v>147</v>
      </c>
      <c r="D39" s="67">
        <f t="shared" si="13"/>
        <v>23481420</v>
      </c>
      <c r="E39" s="52">
        <f t="shared" si="14"/>
        <v>22211806</v>
      </c>
      <c r="F39" s="52">
        <f t="shared" si="15"/>
        <v>7472001</v>
      </c>
      <c r="G39" s="51">
        <v>535</v>
      </c>
      <c r="H39" s="152">
        <v>456647</v>
      </c>
      <c r="I39" s="52">
        <v>535</v>
      </c>
      <c r="J39" s="153">
        <v>3500000</v>
      </c>
      <c r="K39" s="52">
        <v>267.40000000000003</v>
      </c>
      <c r="L39" s="122">
        <v>115354</v>
      </c>
      <c r="M39" s="52">
        <v>535</v>
      </c>
      <c r="N39" s="156">
        <v>1400000</v>
      </c>
      <c r="O39" s="52"/>
      <c r="P39" s="52"/>
      <c r="Q39" s="52">
        <v>535</v>
      </c>
      <c r="R39" s="159">
        <v>2000000</v>
      </c>
      <c r="S39" s="52"/>
      <c r="T39" s="52"/>
      <c r="U39" s="51">
        <v>615</v>
      </c>
      <c r="V39" s="161">
        <v>7800000</v>
      </c>
      <c r="W39" s="51">
        <v>615</v>
      </c>
      <c r="X39" s="164">
        <v>1000000</v>
      </c>
      <c r="Y39" s="51">
        <v>615</v>
      </c>
      <c r="Z39" s="166">
        <v>3639805</v>
      </c>
      <c r="AA39" s="52"/>
      <c r="AB39" s="52">
        <v>307.51</v>
      </c>
      <c r="AC39" s="169">
        <v>2300000</v>
      </c>
      <c r="AD39" s="51"/>
      <c r="AE39" s="51"/>
      <c r="AF39" s="52">
        <f t="shared" si="16"/>
        <v>1269614</v>
      </c>
      <c r="AG39" s="172">
        <v>1110591</v>
      </c>
      <c r="AH39" s="52"/>
      <c r="AI39" s="171">
        <v>50000</v>
      </c>
      <c r="AJ39" s="52">
        <v>109023</v>
      </c>
      <c r="AK39" s="52">
        <v>0</v>
      </c>
      <c r="AL39" s="51"/>
      <c r="AM39" s="74"/>
      <c r="AN39" s="68"/>
    </row>
    <row r="40" spans="2:40" ht="15" customHeight="1" x14ac:dyDescent="0.2">
      <c r="B40" s="64">
        <v>27</v>
      </c>
      <c r="C40" s="124" t="s">
        <v>148</v>
      </c>
      <c r="D40" s="67">
        <f t="shared" si="13"/>
        <v>30317262</v>
      </c>
      <c r="E40" s="52">
        <f t="shared" si="14"/>
        <v>28722132</v>
      </c>
      <c r="F40" s="52">
        <f t="shared" si="15"/>
        <v>8276008</v>
      </c>
      <c r="G40" s="51">
        <v>1287</v>
      </c>
      <c r="H40" s="152">
        <v>1098513</v>
      </c>
      <c r="I40" s="51">
        <v>1287</v>
      </c>
      <c r="J40" s="153">
        <v>3500000</v>
      </c>
      <c r="K40" s="52">
        <v>643.25652173913045</v>
      </c>
      <c r="L40" s="122">
        <v>277495</v>
      </c>
      <c r="M40" s="51">
        <v>1287</v>
      </c>
      <c r="N40" s="156">
        <v>1400000</v>
      </c>
      <c r="O40" s="52"/>
      <c r="P40" s="51"/>
      <c r="Q40" s="51">
        <v>1287</v>
      </c>
      <c r="R40" s="159">
        <v>2000000</v>
      </c>
      <c r="S40" s="52"/>
      <c r="T40" s="52"/>
      <c r="U40" s="51">
        <v>1479</v>
      </c>
      <c r="V40" s="161">
        <v>9900000</v>
      </c>
      <c r="W40" s="51">
        <v>1479</v>
      </c>
      <c r="X40" s="164">
        <v>1000000</v>
      </c>
      <c r="Y40" s="51">
        <v>1479</v>
      </c>
      <c r="Z40" s="166">
        <v>6846124</v>
      </c>
      <c r="AA40" s="52"/>
      <c r="AB40" s="52">
        <v>193.75</v>
      </c>
      <c r="AC40" s="169">
        <v>2700000</v>
      </c>
      <c r="AD40" s="51"/>
      <c r="AE40" s="51"/>
      <c r="AF40" s="52">
        <f t="shared" si="16"/>
        <v>1595130</v>
      </c>
      <c r="AG40" s="172">
        <v>1436107</v>
      </c>
      <c r="AH40" s="52"/>
      <c r="AI40" s="171">
        <v>50000</v>
      </c>
      <c r="AJ40" s="52">
        <v>109023</v>
      </c>
      <c r="AK40" s="52">
        <v>0</v>
      </c>
      <c r="AL40" s="51"/>
      <c r="AM40" s="74"/>
      <c r="AN40" s="68"/>
    </row>
    <row r="41" spans="2:40" ht="15" customHeight="1" x14ac:dyDescent="0.2">
      <c r="B41" s="64">
        <v>28</v>
      </c>
      <c r="C41" s="124" t="s">
        <v>149</v>
      </c>
      <c r="D41" s="67">
        <f t="shared" si="13"/>
        <v>3733010</v>
      </c>
      <c r="E41" s="52">
        <f t="shared" si="14"/>
        <v>3403797</v>
      </c>
      <c r="F41" s="52">
        <f t="shared" si="15"/>
        <v>103797</v>
      </c>
      <c r="G41" s="51"/>
      <c r="H41" s="152"/>
      <c r="I41" s="51"/>
      <c r="J41" s="154"/>
      <c r="K41" s="52">
        <v>240.60869565217394</v>
      </c>
      <c r="L41" s="122">
        <v>103797</v>
      </c>
      <c r="M41" s="51"/>
      <c r="N41" s="157"/>
      <c r="O41" s="52"/>
      <c r="P41" s="51"/>
      <c r="Q41" s="51"/>
      <c r="R41" s="160"/>
      <c r="S41" s="52"/>
      <c r="T41" s="52"/>
      <c r="U41" s="51"/>
      <c r="V41" s="162"/>
      <c r="W41" s="51">
        <v>553</v>
      </c>
      <c r="X41" s="164">
        <v>1000000</v>
      </c>
      <c r="Y41" s="51"/>
      <c r="Z41" s="167"/>
      <c r="AA41" s="52"/>
      <c r="AB41" s="52">
        <v>193.75</v>
      </c>
      <c r="AC41" s="169">
        <v>2300000</v>
      </c>
      <c r="AD41" s="51"/>
      <c r="AE41" s="51"/>
      <c r="AF41" s="52">
        <f t="shared" si="16"/>
        <v>329213</v>
      </c>
      <c r="AG41" s="172">
        <v>170190</v>
      </c>
      <c r="AH41" s="52"/>
      <c r="AI41" s="171">
        <v>50000</v>
      </c>
      <c r="AJ41" s="52">
        <v>109023</v>
      </c>
      <c r="AK41" s="52">
        <v>0</v>
      </c>
      <c r="AL41" s="51"/>
      <c r="AM41" s="74"/>
      <c r="AN41" s="68"/>
    </row>
    <row r="42" spans="2:40" ht="15" customHeight="1" x14ac:dyDescent="0.2">
      <c r="B42" s="64">
        <v>29</v>
      </c>
      <c r="C42" s="58" t="s">
        <v>150</v>
      </c>
      <c r="D42" s="67">
        <f t="shared" si="13"/>
        <v>24158279</v>
      </c>
      <c r="E42" s="52">
        <f t="shared" si="14"/>
        <v>22856434</v>
      </c>
      <c r="F42" s="52">
        <f t="shared" si="15"/>
        <v>7601338</v>
      </c>
      <c r="G42" s="51">
        <v>656</v>
      </c>
      <c r="H42" s="152">
        <v>559926</v>
      </c>
      <c r="I42" s="51">
        <v>656</v>
      </c>
      <c r="J42" s="153">
        <v>3500000</v>
      </c>
      <c r="K42" s="52">
        <v>327.804347826087</v>
      </c>
      <c r="L42" s="122">
        <v>141412</v>
      </c>
      <c r="M42" s="51">
        <v>656</v>
      </c>
      <c r="N42" s="156">
        <v>1400000</v>
      </c>
      <c r="O42" s="52"/>
      <c r="P42" s="51"/>
      <c r="Q42" s="51">
        <v>656</v>
      </c>
      <c r="R42" s="159">
        <v>2000000</v>
      </c>
      <c r="S42" s="52"/>
      <c r="T42" s="52"/>
      <c r="U42" s="51">
        <v>754</v>
      </c>
      <c r="V42" s="161">
        <v>7800000</v>
      </c>
      <c r="W42" s="51">
        <v>754</v>
      </c>
      <c r="X42" s="164">
        <v>1000000</v>
      </c>
      <c r="Y42" s="51">
        <v>754</v>
      </c>
      <c r="Z42" s="166">
        <v>4155096</v>
      </c>
      <c r="AA42" s="52"/>
      <c r="AB42" s="52">
        <v>193.75</v>
      </c>
      <c r="AC42" s="169">
        <v>2300000</v>
      </c>
      <c r="AD42" s="51"/>
      <c r="AE42" s="51"/>
      <c r="AF42" s="52">
        <f t="shared" si="16"/>
        <v>1301845</v>
      </c>
      <c r="AG42" s="172">
        <v>1142822</v>
      </c>
      <c r="AH42" s="52"/>
      <c r="AI42" s="171">
        <v>50000</v>
      </c>
      <c r="AJ42" s="52">
        <v>109023</v>
      </c>
      <c r="AK42" s="52">
        <v>0</v>
      </c>
      <c r="AL42" s="51"/>
      <c r="AM42" s="74"/>
      <c r="AN42" s="68"/>
    </row>
    <row r="43" spans="2:40" ht="15" customHeight="1" x14ac:dyDescent="0.2">
      <c r="B43" s="64">
        <v>30</v>
      </c>
      <c r="C43" s="59" t="s">
        <v>151</v>
      </c>
      <c r="D43" s="67">
        <f t="shared" si="13"/>
        <v>19777790</v>
      </c>
      <c r="E43" s="52">
        <f t="shared" si="14"/>
        <v>18684540</v>
      </c>
      <c r="F43" s="52">
        <f t="shared" si="15"/>
        <v>6704805</v>
      </c>
      <c r="G43" s="51">
        <v>202</v>
      </c>
      <c r="H43" s="151">
        <v>300000</v>
      </c>
      <c r="I43" s="51">
        <v>202</v>
      </c>
      <c r="J43" s="153">
        <v>1964096</v>
      </c>
      <c r="K43" s="52">
        <v>126.08260869565218</v>
      </c>
      <c r="L43" s="122">
        <v>54391</v>
      </c>
      <c r="M43" s="51">
        <v>202</v>
      </c>
      <c r="N43" s="156">
        <v>2050340</v>
      </c>
      <c r="O43" s="52"/>
      <c r="P43" s="51"/>
      <c r="Q43" s="51">
        <v>202</v>
      </c>
      <c r="R43" s="159">
        <v>2335978</v>
      </c>
      <c r="S43" s="52"/>
      <c r="T43" s="52"/>
      <c r="U43" s="51">
        <v>290</v>
      </c>
      <c r="V43" s="161">
        <v>4821040</v>
      </c>
      <c r="W43" s="51">
        <v>290</v>
      </c>
      <c r="X43" s="164">
        <v>1000000</v>
      </c>
      <c r="Y43" s="51">
        <v>290</v>
      </c>
      <c r="Z43" s="166">
        <v>3858695</v>
      </c>
      <c r="AA43" s="52"/>
      <c r="AB43" s="52">
        <v>193.75</v>
      </c>
      <c r="AC43" s="169">
        <v>2300000</v>
      </c>
      <c r="AD43" s="51"/>
      <c r="AE43" s="51"/>
      <c r="AF43" s="52">
        <f t="shared" si="16"/>
        <v>1093250</v>
      </c>
      <c r="AG43" s="172">
        <v>934227</v>
      </c>
      <c r="AH43" s="52"/>
      <c r="AI43" s="171">
        <v>50000</v>
      </c>
      <c r="AJ43" s="52">
        <v>109023</v>
      </c>
      <c r="AK43" s="52">
        <v>0</v>
      </c>
      <c r="AL43" s="51"/>
      <c r="AM43" s="74"/>
      <c r="AN43" s="68"/>
    </row>
    <row r="44" spans="2:40" ht="15" customHeight="1" x14ac:dyDescent="0.2">
      <c r="B44" s="64">
        <v>31</v>
      </c>
      <c r="C44" s="59" t="s">
        <v>152</v>
      </c>
      <c r="D44" s="67">
        <f t="shared" si="13"/>
        <v>19411970</v>
      </c>
      <c r="E44" s="52">
        <f t="shared" si="14"/>
        <v>18296772</v>
      </c>
      <c r="F44" s="52">
        <f t="shared" si="15"/>
        <v>6317037</v>
      </c>
      <c r="G44" s="51">
        <v>390</v>
      </c>
      <c r="H44" s="152">
        <v>332882</v>
      </c>
      <c r="I44" s="51">
        <v>390</v>
      </c>
      <c r="J44" s="153">
        <v>2500000</v>
      </c>
      <c r="K44" s="52">
        <v>195.07826086956524</v>
      </c>
      <c r="L44" s="122">
        <v>84155</v>
      </c>
      <c r="M44" s="51">
        <v>390</v>
      </c>
      <c r="N44" s="156">
        <v>1400000</v>
      </c>
      <c r="O44" s="52"/>
      <c r="P44" s="51"/>
      <c r="Q44" s="51">
        <v>390</v>
      </c>
      <c r="R44" s="159">
        <v>2000000</v>
      </c>
      <c r="S44" s="52"/>
      <c r="T44" s="52"/>
      <c r="U44" s="51">
        <v>449</v>
      </c>
      <c r="V44" s="161">
        <v>4821040</v>
      </c>
      <c r="W44" s="51">
        <v>449</v>
      </c>
      <c r="X44" s="164">
        <v>1000000</v>
      </c>
      <c r="Y44" s="51">
        <v>449</v>
      </c>
      <c r="Z44" s="166">
        <v>3858695</v>
      </c>
      <c r="AA44" s="52"/>
      <c r="AB44" s="52">
        <v>193.75</v>
      </c>
      <c r="AC44" s="169">
        <v>2300000</v>
      </c>
      <c r="AD44" s="51"/>
      <c r="AE44" s="51"/>
      <c r="AF44" s="52">
        <f t="shared" si="16"/>
        <v>1115198</v>
      </c>
      <c r="AG44" s="172">
        <v>956175</v>
      </c>
      <c r="AH44" s="52"/>
      <c r="AI44" s="171">
        <v>50000</v>
      </c>
      <c r="AJ44" s="52">
        <v>109023</v>
      </c>
      <c r="AK44" s="52">
        <v>0</v>
      </c>
      <c r="AL44" s="51"/>
      <c r="AM44" s="74"/>
      <c r="AN44" s="68"/>
    </row>
    <row r="45" spans="2:40" ht="15" customHeight="1" x14ac:dyDescent="0.2">
      <c r="B45" s="64">
        <v>32</v>
      </c>
      <c r="C45" s="59" t="s">
        <v>153</v>
      </c>
      <c r="D45" s="67">
        <f t="shared" si="13"/>
        <v>24027119</v>
      </c>
      <c r="E45" s="52">
        <f t="shared" si="14"/>
        <v>22731520</v>
      </c>
      <c r="F45" s="52">
        <f t="shared" si="15"/>
        <v>7575825</v>
      </c>
      <c r="G45" s="51">
        <v>632</v>
      </c>
      <c r="H45" s="152">
        <v>539440</v>
      </c>
      <c r="I45" s="51">
        <v>632</v>
      </c>
      <c r="J45" s="153">
        <v>3500000</v>
      </c>
      <c r="K45" s="52">
        <v>316.1521739130435</v>
      </c>
      <c r="L45" s="122">
        <v>136385</v>
      </c>
      <c r="M45" s="51">
        <v>632</v>
      </c>
      <c r="N45" s="156">
        <v>1400000</v>
      </c>
      <c r="O45" s="52"/>
      <c r="P45" s="51"/>
      <c r="Q45" s="51">
        <v>632</v>
      </c>
      <c r="R45" s="159">
        <v>2000000</v>
      </c>
      <c r="S45" s="52"/>
      <c r="T45" s="52"/>
      <c r="U45" s="51">
        <v>727</v>
      </c>
      <c r="V45" s="161">
        <v>7800000</v>
      </c>
      <c r="W45" s="51">
        <v>727</v>
      </c>
      <c r="X45" s="164">
        <v>1000000</v>
      </c>
      <c r="Y45" s="51">
        <v>727</v>
      </c>
      <c r="Z45" s="166">
        <v>4055695</v>
      </c>
      <c r="AA45" s="52"/>
      <c r="AB45" s="52">
        <v>193.75</v>
      </c>
      <c r="AC45" s="169">
        <v>2300000</v>
      </c>
      <c r="AD45" s="51"/>
      <c r="AE45" s="51"/>
      <c r="AF45" s="52">
        <f t="shared" si="16"/>
        <v>1295599</v>
      </c>
      <c r="AG45" s="172">
        <v>1136576</v>
      </c>
      <c r="AH45" s="52"/>
      <c r="AI45" s="171">
        <v>50000</v>
      </c>
      <c r="AJ45" s="52">
        <v>109023</v>
      </c>
      <c r="AK45" s="52">
        <v>0</v>
      </c>
      <c r="AL45" s="51"/>
      <c r="AM45" s="74"/>
      <c r="AN45" s="68"/>
    </row>
    <row r="46" spans="2:40" ht="15" customHeight="1" x14ac:dyDescent="0.2">
      <c r="B46" s="64">
        <v>33</v>
      </c>
      <c r="C46" s="124" t="s">
        <v>154</v>
      </c>
      <c r="D46" s="67">
        <f t="shared" si="13"/>
        <v>5870468</v>
      </c>
      <c r="E46" s="52">
        <f t="shared" si="14"/>
        <v>5439471</v>
      </c>
      <c r="F46" s="52">
        <f t="shared" si="15"/>
        <v>2139471</v>
      </c>
      <c r="G46" s="51"/>
      <c r="H46" s="152"/>
      <c r="I46" s="51"/>
      <c r="J46" s="154"/>
      <c r="K46" s="52">
        <v>323.304347826087</v>
      </c>
      <c r="L46" s="122">
        <v>139471</v>
      </c>
      <c r="M46" s="51"/>
      <c r="N46" s="157"/>
      <c r="O46" s="52"/>
      <c r="P46" s="51"/>
      <c r="Q46" s="51">
        <v>682</v>
      </c>
      <c r="R46" s="159">
        <v>2000000</v>
      </c>
      <c r="S46" s="52"/>
      <c r="T46" s="52"/>
      <c r="U46" s="51"/>
      <c r="V46" s="162"/>
      <c r="W46" s="51">
        <v>744</v>
      </c>
      <c r="X46" s="164">
        <v>1000000</v>
      </c>
      <c r="Y46" s="51"/>
      <c r="Z46" s="167"/>
      <c r="AA46" s="52"/>
      <c r="AB46" s="52">
        <v>193.75</v>
      </c>
      <c r="AC46" s="169">
        <v>2300000</v>
      </c>
      <c r="AD46" s="51"/>
      <c r="AE46" s="51"/>
      <c r="AF46" s="52">
        <f t="shared" si="16"/>
        <v>430997</v>
      </c>
      <c r="AG46" s="172">
        <v>271974</v>
      </c>
      <c r="AH46" s="52"/>
      <c r="AI46" s="171">
        <v>50000</v>
      </c>
      <c r="AJ46" s="52">
        <v>109023</v>
      </c>
      <c r="AK46" s="52">
        <v>0</v>
      </c>
      <c r="AL46" s="51"/>
      <c r="AM46" s="74"/>
      <c r="AN46" s="68"/>
    </row>
    <row r="47" spans="2:40" ht="15" customHeight="1" x14ac:dyDescent="0.2">
      <c r="B47" s="64">
        <v>34</v>
      </c>
      <c r="C47" s="124" t="s">
        <v>155</v>
      </c>
      <c r="D47" s="67">
        <f t="shared" si="13"/>
        <v>4809576</v>
      </c>
      <c r="E47" s="52">
        <f t="shared" si="14"/>
        <v>4429098</v>
      </c>
      <c r="F47" s="52">
        <f t="shared" si="15"/>
        <v>729098</v>
      </c>
      <c r="G47" s="51"/>
      <c r="H47" s="152"/>
      <c r="I47" s="51"/>
      <c r="J47" s="154"/>
      <c r="K47" s="52">
        <v>1690.113043478261</v>
      </c>
      <c r="L47" s="122">
        <v>729098</v>
      </c>
      <c r="M47" s="51"/>
      <c r="N47" s="157"/>
      <c r="O47" s="52"/>
      <c r="P47" s="51"/>
      <c r="Q47" s="51"/>
      <c r="R47" s="160"/>
      <c r="S47" s="52"/>
      <c r="T47" s="52"/>
      <c r="U47" s="51"/>
      <c r="V47" s="162"/>
      <c r="W47" s="51">
        <v>3887</v>
      </c>
      <c r="X47" s="164">
        <v>1000000</v>
      </c>
      <c r="Y47" s="51"/>
      <c r="Z47" s="167"/>
      <c r="AA47" s="52"/>
      <c r="AB47" s="52">
        <v>417</v>
      </c>
      <c r="AC47" s="169">
        <v>2700000</v>
      </c>
      <c r="AD47" s="51"/>
      <c r="AE47" s="51"/>
      <c r="AF47" s="52">
        <f t="shared" si="16"/>
        <v>380478</v>
      </c>
      <c r="AG47" s="172">
        <v>221455</v>
      </c>
      <c r="AH47" s="52"/>
      <c r="AI47" s="171">
        <v>50000</v>
      </c>
      <c r="AJ47" s="52">
        <v>109023</v>
      </c>
      <c r="AK47" s="52">
        <v>0</v>
      </c>
      <c r="AL47" s="51"/>
      <c r="AM47" s="74"/>
      <c r="AN47" s="68"/>
    </row>
    <row r="48" spans="2:40" ht="15" customHeight="1" x14ac:dyDescent="0.2">
      <c r="B48" s="64">
        <v>35</v>
      </c>
      <c r="C48" s="124" t="s">
        <v>156</v>
      </c>
      <c r="D48" s="67">
        <f t="shared" si="13"/>
        <v>3752756</v>
      </c>
      <c r="E48" s="52">
        <f t="shared" si="14"/>
        <v>3422602</v>
      </c>
      <c r="F48" s="52">
        <f t="shared" si="15"/>
        <v>122602</v>
      </c>
      <c r="G48" s="51"/>
      <c r="H48" s="152"/>
      <c r="I48" s="51"/>
      <c r="J48" s="154"/>
      <c r="K48" s="52">
        <v>284.2</v>
      </c>
      <c r="L48" s="122">
        <v>122602</v>
      </c>
      <c r="M48" s="51"/>
      <c r="N48" s="157"/>
      <c r="O48" s="52"/>
      <c r="P48" s="51"/>
      <c r="Q48" s="51"/>
      <c r="R48" s="160"/>
      <c r="S48" s="52"/>
      <c r="T48" s="52"/>
      <c r="U48" s="51"/>
      <c r="V48" s="162"/>
      <c r="W48" s="51">
        <v>654</v>
      </c>
      <c r="X48" s="164">
        <v>1000000</v>
      </c>
      <c r="Y48" s="51"/>
      <c r="Z48" s="167"/>
      <c r="AA48" s="52"/>
      <c r="AB48" s="52">
        <v>193.75</v>
      </c>
      <c r="AC48" s="169">
        <v>2300000</v>
      </c>
      <c r="AD48" s="51"/>
      <c r="AE48" s="51"/>
      <c r="AF48" s="52">
        <f t="shared" si="16"/>
        <v>330154</v>
      </c>
      <c r="AG48" s="172">
        <v>171131</v>
      </c>
      <c r="AH48" s="52"/>
      <c r="AI48" s="171">
        <v>50000</v>
      </c>
      <c r="AJ48" s="52">
        <v>109023</v>
      </c>
      <c r="AK48" s="52">
        <v>0</v>
      </c>
      <c r="AL48" s="51"/>
      <c r="AM48" s="74"/>
      <c r="AN48" s="68"/>
    </row>
    <row r="49" spans="1:40" ht="15" customHeight="1" x14ac:dyDescent="0.2">
      <c r="B49" s="64">
        <v>36</v>
      </c>
      <c r="C49" s="124" t="s">
        <v>157</v>
      </c>
      <c r="D49" s="67">
        <f t="shared" si="13"/>
        <v>3794666</v>
      </c>
      <c r="E49" s="52">
        <f t="shared" si="14"/>
        <v>3566348</v>
      </c>
      <c r="F49" s="52">
        <f t="shared" si="15"/>
        <v>3566348</v>
      </c>
      <c r="G49" s="51"/>
      <c r="H49" s="152"/>
      <c r="I49" s="51"/>
      <c r="J49" s="154"/>
      <c r="K49" s="52">
        <v>3167.3130434782611</v>
      </c>
      <c r="L49" s="122">
        <v>1366348</v>
      </c>
      <c r="M49" s="51"/>
      <c r="N49" s="157"/>
      <c r="O49" s="52"/>
      <c r="P49" s="51"/>
      <c r="Q49" s="51">
        <v>5915</v>
      </c>
      <c r="R49" s="159">
        <v>2200000</v>
      </c>
      <c r="S49" s="52"/>
      <c r="T49" s="52"/>
      <c r="U49" s="51"/>
      <c r="V49" s="162"/>
      <c r="W49" s="51"/>
      <c r="X49" s="165"/>
      <c r="Y49" s="51"/>
      <c r="Z49" s="167"/>
      <c r="AA49" s="52"/>
      <c r="AB49" s="52"/>
      <c r="AC49" s="170"/>
      <c r="AD49" s="51"/>
      <c r="AE49" s="51"/>
      <c r="AF49" s="52">
        <f>AG49+AH49+AI49+AJ49</f>
        <v>228318</v>
      </c>
      <c r="AG49" s="172">
        <v>178318</v>
      </c>
      <c r="AH49" s="52"/>
      <c r="AI49" s="171">
        <v>50000</v>
      </c>
      <c r="AJ49" s="52"/>
      <c r="AK49" s="52">
        <v>0</v>
      </c>
      <c r="AL49" s="51"/>
      <c r="AM49" s="74"/>
      <c r="AN49" s="68"/>
    </row>
    <row r="50" spans="1:40" s="65" customFormat="1" ht="15" customHeight="1" x14ac:dyDescent="0.2">
      <c r="A50" s="66"/>
      <c r="K50" s="70"/>
      <c r="L50" s="70"/>
      <c r="O50" s="70"/>
      <c r="AB50" s="70"/>
      <c r="AF50" s="70"/>
      <c r="AG50" s="70"/>
      <c r="AH50" s="70"/>
      <c r="AI50" s="70"/>
      <c r="AJ50" s="70"/>
      <c r="AK50" s="70"/>
    </row>
    <row r="51" spans="1:40" s="65" customFormat="1" ht="15" customHeight="1" x14ac:dyDescent="0.2">
      <c r="A51" s="66"/>
      <c r="K51" s="70"/>
      <c r="L51" s="70"/>
      <c r="O51" s="70"/>
      <c r="AB51" s="70"/>
    </row>
    <row r="52" spans="1:40" s="65" customFormat="1" ht="15" customHeight="1" x14ac:dyDescent="0.2">
      <c r="A52" s="66"/>
      <c r="K52" s="70"/>
      <c r="L52" s="70"/>
      <c r="O52" s="70"/>
      <c r="AB52" s="70"/>
    </row>
    <row r="53" spans="1:40" s="65" customFormat="1" ht="15" customHeight="1" x14ac:dyDescent="0.2">
      <c r="A53" s="66"/>
      <c r="K53" s="70"/>
      <c r="L53" s="70"/>
      <c r="O53" s="70"/>
      <c r="AB53" s="70"/>
    </row>
    <row r="54" spans="1:40" s="65" customFormat="1" ht="15" customHeight="1" x14ac:dyDescent="0.2">
      <c r="A54" s="66"/>
      <c r="K54" s="70"/>
      <c r="L54" s="70"/>
      <c r="O54" s="70"/>
      <c r="AB54" s="70"/>
    </row>
    <row r="55" spans="1:40" s="65" customFormat="1" ht="15" customHeight="1" x14ac:dyDescent="0.2">
      <c r="A55" s="66"/>
      <c r="K55" s="70"/>
      <c r="L55" s="70"/>
      <c r="O55" s="70"/>
      <c r="AB55" s="70"/>
    </row>
    <row r="56" spans="1:40" s="65" customFormat="1" ht="15" customHeight="1" x14ac:dyDescent="0.2">
      <c r="A56" s="66"/>
      <c r="K56" s="70"/>
      <c r="L56" s="70"/>
      <c r="O56" s="70"/>
      <c r="AB56" s="70"/>
    </row>
    <row r="57" spans="1:40" s="65" customFormat="1" ht="15" customHeight="1" x14ac:dyDescent="0.2">
      <c r="A57" s="66"/>
      <c r="K57" s="70"/>
      <c r="L57" s="70"/>
      <c r="O57" s="70"/>
      <c r="AB57" s="70"/>
    </row>
    <row r="58" spans="1:40" s="65" customFormat="1" ht="15" customHeight="1" x14ac:dyDescent="0.2">
      <c r="A58" s="66"/>
      <c r="K58" s="70"/>
      <c r="L58" s="70"/>
      <c r="O58" s="70"/>
      <c r="AB58" s="70"/>
    </row>
    <row r="59" spans="1:40" s="65" customFormat="1" ht="15" customHeight="1" x14ac:dyDescent="0.2">
      <c r="A59" s="66"/>
      <c r="K59" s="70"/>
      <c r="L59" s="70"/>
      <c r="O59" s="70"/>
      <c r="AB59" s="70"/>
    </row>
    <row r="60" spans="1:40" s="65" customFormat="1" ht="15" customHeight="1" x14ac:dyDescent="0.2">
      <c r="A60" s="66"/>
      <c r="K60" s="70"/>
      <c r="L60" s="70"/>
      <c r="O60" s="70"/>
      <c r="AB60" s="70"/>
    </row>
    <row r="61" spans="1:40" s="65" customFormat="1" ht="15" customHeight="1" x14ac:dyDescent="0.2">
      <c r="A61" s="66"/>
      <c r="K61" s="70"/>
      <c r="L61" s="70"/>
      <c r="O61" s="70"/>
      <c r="AB61" s="70"/>
    </row>
    <row r="62" spans="1:40" s="65" customFormat="1" ht="15" customHeight="1" x14ac:dyDescent="0.2">
      <c r="A62" s="66"/>
      <c r="K62" s="70"/>
      <c r="L62" s="70"/>
      <c r="O62" s="70"/>
      <c r="AB62" s="70"/>
    </row>
    <row r="63" spans="1:40" s="65" customFormat="1" ht="15" customHeight="1" x14ac:dyDescent="0.2">
      <c r="A63" s="66"/>
      <c r="K63" s="70"/>
      <c r="L63" s="70"/>
      <c r="O63" s="70"/>
      <c r="AB63" s="70"/>
    </row>
    <row r="64" spans="1:40" s="65" customFormat="1" ht="15" customHeight="1" x14ac:dyDescent="0.2">
      <c r="A64" s="66"/>
      <c r="K64" s="70"/>
      <c r="L64" s="70"/>
      <c r="O64" s="70"/>
      <c r="AB64" s="70"/>
    </row>
    <row r="65" spans="1:28" s="65" customFormat="1" ht="15" customHeight="1" x14ac:dyDescent="0.2">
      <c r="A65" s="66"/>
      <c r="K65" s="70"/>
      <c r="L65" s="70"/>
      <c r="O65" s="70"/>
      <c r="AB65" s="70"/>
    </row>
    <row r="66" spans="1:28" s="65" customFormat="1" ht="15" customHeight="1" x14ac:dyDescent="0.2">
      <c r="A66" s="66"/>
      <c r="K66" s="70"/>
      <c r="L66" s="70"/>
      <c r="O66" s="70"/>
      <c r="AB66" s="70"/>
    </row>
    <row r="67" spans="1:28" s="65" customFormat="1" ht="15" customHeight="1" x14ac:dyDescent="0.2">
      <c r="A67" s="66"/>
      <c r="K67" s="70"/>
      <c r="L67" s="70"/>
      <c r="O67" s="70"/>
      <c r="AB67" s="70"/>
    </row>
    <row r="68" spans="1:28" s="65" customFormat="1" ht="15" customHeight="1" x14ac:dyDescent="0.2">
      <c r="A68" s="66"/>
      <c r="K68" s="70"/>
      <c r="L68" s="70"/>
      <c r="O68" s="70"/>
      <c r="AB68" s="70"/>
    </row>
    <row r="69" spans="1:28" s="65" customFormat="1" ht="15" customHeight="1" x14ac:dyDescent="0.2">
      <c r="A69" s="66"/>
      <c r="K69" s="70"/>
      <c r="L69" s="70"/>
      <c r="O69" s="70"/>
      <c r="AB69" s="70"/>
    </row>
    <row r="70" spans="1:28" s="65" customFormat="1" ht="15" customHeight="1" x14ac:dyDescent="0.2">
      <c r="A70" s="66"/>
      <c r="K70" s="70"/>
      <c r="L70" s="70"/>
      <c r="O70" s="70"/>
      <c r="AB70" s="70"/>
    </row>
    <row r="71" spans="1:28" s="65" customFormat="1" ht="15" customHeight="1" x14ac:dyDescent="0.2">
      <c r="A71" s="66"/>
      <c r="K71" s="70"/>
      <c r="L71" s="70"/>
      <c r="O71" s="70"/>
      <c r="AB71" s="70"/>
    </row>
    <row r="72" spans="1:28" s="65" customFormat="1" ht="15" customHeight="1" x14ac:dyDescent="0.2">
      <c r="A72" s="66"/>
      <c r="K72" s="70"/>
      <c r="L72" s="70"/>
      <c r="O72" s="70"/>
      <c r="AB72" s="70"/>
    </row>
    <row r="73" spans="1:28" s="65" customFormat="1" ht="15" customHeight="1" x14ac:dyDescent="0.2">
      <c r="A73" s="66"/>
      <c r="K73" s="70"/>
      <c r="L73" s="70"/>
      <c r="O73" s="70"/>
      <c r="AB73" s="70"/>
    </row>
    <row r="74" spans="1:28" s="65" customFormat="1" ht="15" customHeight="1" x14ac:dyDescent="0.2">
      <c r="A74" s="66"/>
      <c r="K74" s="70"/>
      <c r="L74" s="70"/>
      <c r="O74" s="70"/>
      <c r="AB74" s="70"/>
    </row>
    <row r="75" spans="1:28" s="65" customFormat="1" ht="15" customHeight="1" x14ac:dyDescent="0.2">
      <c r="A75" s="66"/>
      <c r="K75" s="70"/>
      <c r="L75" s="70"/>
      <c r="O75" s="70"/>
      <c r="AB75" s="70"/>
    </row>
    <row r="76" spans="1:28" s="65" customFormat="1" ht="15" customHeight="1" x14ac:dyDescent="0.2">
      <c r="A76" s="66"/>
      <c r="K76" s="70"/>
      <c r="L76" s="70"/>
      <c r="O76" s="70"/>
      <c r="AB76" s="70"/>
    </row>
    <row r="77" spans="1:28" s="65" customFormat="1" ht="15" customHeight="1" x14ac:dyDescent="0.2">
      <c r="A77" s="66"/>
      <c r="K77" s="70"/>
      <c r="L77" s="70"/>
      <c r="O77" s="70"/>
      <c r="AB77" s="70"/>
    </row>
    <row r="78" spans="1:28" s="65" customFormat="1" ht="15" customHeight="1" x14ac:dyDescent="0.2">
      <c r="A78" s="66"/>
      <c r="K78" s="70"/>
      <c r="L78" s="70"/>
      <c r="O78" s="70"/>
      <c r="AB78" s="70"/>
    </row>
    <row r="79" spans="1:28" s="65" customFormat="1" ht="15" customHeight="1" x14ac:dyDescent="0.2">
      <c r="A79" s="66"/>
      <c r="K79" s="70"/>
      <c r="L79" s="70"/>
      <c r="O79" s="70"/>
      <c r="AB79" s="70"/>
    </row>
    <row r="80" spans="1:28" s="65" customFormat="1" ht="15" customHeight="1" x14ac:dyDescent="0.2">
      <c r="A80" s="66"/>
      <c r="K80" s="70"/>
      <c r="L80" s="70"/>
      <c r="O80" s="70"/>
      <c r="AB80" s="70"/>
    </row>
    <row r="81" spans="1:28" s="65" customFormat="1" ht="15" customHeight="1" x14ac:dyDescent="0.2">
      <c r="A81" s="66"/>
      <c r="K81" s="70"/>
      <c r="L81" s="70"/>
      <c r="O81" s="70"/>
      <c r="AB81" s="70"/>
    </row>
    <row r="82" spans="1:28" s="65" customFormat="1" ht="15" customHeight="1" x14ac:dyDescent="0.2">
      <c r="A82" s="66"/>
      <c r="K82" s="70"/>
      <c r="L82" s="70"/>
      <c r="O82" s="70"/>
      <c r="AB82" s="70"/>
    </row>
    <row r="83" spans="1:28" s="65" customFormat="1" ht="15" customHeight="1" x14ac:dyDescent="0.2">
      <c r="A83" s="66"/>
      <c r="K83" s="70"/>
      <c r="L83" s="70"/>
      <c r="O83" s="70"/>
      <c r="AB83" s="70"/>
    </row>
    <row r="84" spans="1:28" s="65" customFormat="1" ht="15" customHeight="1" x14ac:dyDescent="0.2">
      <c r="A84" s="66"/>
      <c r="K84" s="70"/>
      <c r="L84" s="70"/>
      <c r="O84" s="70"/>
      <c r="AB84" s="70"/>
    </row>
    <row r="85" spans="1:28" s="65" customFormat="1" ht="15" customHeight="1" x14ac:dyDescent="0.2">
      <c r="A85" s="66"/>
      <c r="K85" s="70"/>
      <c r="L85" s="70"/>
      <c r="O85" s="70"/>
      <c r="AB85" s="70"/>
    </row>
    <row r="86" spans="1:28" s="65" customFormat="1" ht="15" customHeight="1" x14ac:dyDescent="0.2">
      <c r="A86" s="66"/>
      <c r="K86" s="70"/>
      <c r="L86" s="70"/>
      <c r="O86" s="70"/>
      <c r="AB86" s="70"/>
    </row>
    <row r="87" spans="1:28" s="65" customFormat="1" ht="15" customHeight="1" x14ac:dyDescent="0.2">
      <c r="A87" s="66"/>
      <c r="K87" s="70"/>
      <c r="L87" s="70"/>
      <c r="O87" s="70"/>
      <c r="AB87" s="70"/>
    </row>
    <row r="88" spans="1:28" s="65" customFormat="1" ht="15" customHeight="1" x14ac:dyDescent="0.2">
      <c r="A88" s="66"/>
      <c r="K88" s="70"/>
      <c r="L88" s="70"/>
      <c r="O88" s="70"/>
      <c r="AB88" s="70"/>
    </row>
    <row r="89" spans="1:28" s="65" customFormat="1" ht="15" customHeight="1" x14ac:dyDescent="0.2">
      <c r="A89" s="66"/>
      <c r="K89" s="70"/>
      <c r="L89" s="70"/>
      <c r="O89" s="70"/>
      <c r="AB89" s="70"/>
    </row>
    <row r="90" spans="1:28" s="65" customFormat="1" ht="15" customHeight="1" x14ac:dyDescent="0.2">
      <c r="A90" s="66"/>
      <c r="K90" s="70"/>
      <c r="L90" s="70"/>
      <c r="O90" s="70"/>
      <c r="AB90" s="70"/>
    </row>
    <row r="91" spans="1:28" s="65" customFormat="1" ht="15" customHeight="1" x14ac:dyDescent="0.2">
      <c r="A91" s="66"/>
      <c r="K91" s="70"/>
      <c r="L91" s="70"/>
      <c r="O91" s="70"/>
      <c r="AB91" s="70"/>
    </row>
    <row r="92" spans="1:28" s="65" customFormat="1" ht="15" customHeight="1" x14ac:dyDescent="0.2">
      <c r="A92" s="66"/>
      <c r="K92" s="70"/>
      <c r="L92" s="70"/>
      <c r="O92" s="70"/>
      <c r="AB92" s="70"/>
    </row>
    <row r="93" spans="1:28" s="65" customFormat="1" ht="15" customHeight="1" x14ac:dyDescent="0.2">
      <c r="A93" s="66"/>
      <c r="K93" s="70"/>
      <c r="L93" s="70"/>
      <c r="O93" s="70"/>
      <c r="AB93" s="70"/>
    </row>
    <row r="94" spans="1:28" s="65" customFormat="1" ht="15" customHeight="1" x14ac:dyDescent="0.2">
      <c r="A94" s="66"/>
      <c r="K94" s="70"/>
      <c r="L94" s="70"/>
      <c r="O94" s="70"/>
      <c r="AB94" s="70"/>
    </row>
  </sheetData>
  <protectedRanges>
    <protectedRange sqref="H17:H18 V17 Z38:Z49 H24 N24 R24 N20:N22 R20:R22 H21:H22 V21 Z20:Z22 H30 Z24:Z29 Z31:Z36 R13 N13 Z13 R15:R18 N15:N18 J15:J16 Z15:Z18 J13" name="ajyl_3_2_2_2_1"/>
    <protectedRange sqref="H17:H18 V17 Z38:Z49 H24 N24 R24 N20:N22 R20:R22 H21:H22 V21 Z20:Z22 H30 Z24:Z29 Z31:Z36 R13 N13 Z13 R15:R18 N15:N18 J15:J16 Z15:Z18 J13" name="Диапазон16_3_2_2_2_1"/>
    <protectedRange sqref="H17:H18 V17 Z38:Z49 H24 N24 R24 N20:N22 R20:R22 H21:H22 V21 Z20:Z22 H30 Z24:Z29 Z31:Z36 R13 N13 Z13 R15:R18 N15:N18 J15:J16 Z15:Z18 J13" name="Диапазон632_3_2_2_2_1"/>
  </protectedRanges>
  <autoFilter ref="A8:AL49"/>
  <mergeCells count="32">
    <mergeCell ref="AG5:AG6"/>
    <mergeCell ref="B2:AL2"/>
    <mergeCell ref="B3:B7"/>
    <mergeCell ref="C3:C7"/>
    <mergeCell ref="D3:D6"/>
    <mergeCell ref="AF3:AJ3"/>
    <mergeCell ref="AK3:AK6"/>
    <mergeCell ref="AL3:AL6"/>
    <mergeCell ref="E4:E6"/>
    <mergeCell ref="F4:AE4"/>
    <mergeCell ref="AH5:AH6"/>
    <mergeCell ref="AI5:AI6"/>
    <mergeCell ref="AG4:AJ4"/>
    <mergeCell ref="AB5:AC6"/>
    <mergeCell ref="AF4:AF6"/>
    <mergeCell ref="AJ5:AJ6"/>
    <mergeCell ref="F5:F6"/>
    <mergeCell ref="B10:C10"/>
    <mergeCell ref="AD5:AD6"/>
    <mergeCell ref="AE5:AE6"/>
    <mergeCell ref="G5:R5"/>
    <mergeCell ref="S5:T6"/>
    <mergeCell ref="G6:H6"/>
    <mergeCell ref="I6:J6"/>
    <mergeCell ref="K6:L6"/>
    <mergeCell ref="M6:N6"/>
    <mergeCell ref="Q6:R6"/>
    <mergeCell ref="U5:V6"/>
    <mergeCell ref="W5:X6"/>
    <mergeCell ref="AA5:AA6"/>
    <mergeCell ref="Y5:Z6"/>
    <mergeCell ref="O6:P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Списки</vt:lpstr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Николай</dc:creator>
  <cp:lastModifiedBy>User</cp:lastModifiedBy>
  <cp:lastPrinted>2020-10-11T20:56:34Z</cp:lastPrinted>
  <dcterms:created xsi:type="dcterms:W3CDTF">2016-04-02T08:34:38Z</dcterms:created>
  <dcterms:modified xsi:type="dcterms:W3CDTF">2022-11-03T10:35:05Z</dcterms:modified>
</cp:coreProperties>
</file>